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1. GODIŠNJI IZVJEŠTAJ O IZVRŠENJU\GO 2025\08. USVOJEN GODIŠNJI IZVJEŠTAJ 2025\Originali\"/>
    </mc:Choice>
  </mc:AlternateContent>
  <xr:revisionPtr revIDLastSave="0" documentId="13_ncr:1_{4145CC95-8297-4FE6-8AD7-ABFD7C678AE9}" xr6:coauthVersionLast="47" xr6:coauthVersionMax="47" xr10:uidLastSave="{00000000-0000-0000-0000-000000000000}"/>
  <bookViews>
    <workbookView xWindow="7095" yWindow="2385" windowWidth="21600" windowHeight="17040" tabRatio="797" xr2:uid="{00000000-000D-0000-FFFF-FFFF00000000}"/>
  </bookViews>
  <sheets>
    <sheet name="Sažetak" sheetId="14" r:id="rId1"/>
    <sheet name="P i R -Tablica 1." sheetId="1" r:id="rId2"/>
    <sheet name="P i R -Tablica 2." sheetId="3" r:id="rId3"/>
    <sheet name="R -Tablica 3." sheetId="4" r:id="rId4"/>
    <sheet name="Rač fin-Tablica 4." sheetId="2" r:id="rId5"/>
    <sheet name="Rač fin-izvori" sheetId="8" r:id="rId6"/>
    <sheet name="Posebni dio-org.kl." sheetId="10" r:id="rId7"/>
    <sheet name="Posebni dio-progr." sheetId="11" r:id="rId8"/>
  </sheets>
  <definedNames>
    <definedName name="_xlnm._FilterDatabase" localSheetId="7" hidden="1">'Posebni dio-progr.'!$A$7:$E$3431</definedName>
    <definedName name="_xlnm.Print_Titles" localSheetId="1">'P i R -Tablica 1.'!$10:$11</definedName>
    <definedName name="_xlnm.Print_Titles" localSheetId="2">'P i R -Tablica 2.'!$4:$5</definedName>
    <definedName name="_xlnm.Print_Titles" localSheetId="6">'Posebni dio-org.kl.'!$11:$12</definedName>
    <definedName name="_xlnm.Print_Titles" localSheetId="7">'Posebni dio-progr.'!$4:$5</definedName>
    <definedName name="_xlnm.Print_Titles" localSheetId="3">'R -Tablica 3.'!$4:$5</definedName>
    <definedName name="_xlnm.Print_Area" localSheetId="1">'P i R -Tablica 1.'!$A$1:$G$264</definedName>
    <definedName name="_xlnm.Print_Area" localSheetId="2">'P i R -Tablica 2.'!$A$1:$G$50</definedName>
    <definedName name="_xlnm.Print_Area" localSheetId="6">'Posebni dio-org.kl.'!$A$1:$E$61</definedName>
    <definedName name="_xlnm.Print_Area" localSheetId="7">'Posebni dio-progr.'!$A$1:$E$3453</definedName>
    <definedName name="_xlnm.Print_Area" localSheetId="3">'R -Tablica 3.'!$A$1:$G$66</definedName>
    <definedName name="_xlnm.Print_Area" localSheetId="5">'Rač fin-izvori'!$A$1:$G$31</definedName>
    <definedName name="_xlnm.Print_Area" localSheetId="0">Sažetak!$A$1:$G$28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4" l="1"/>
  <c r="E39" i="3"/>
  <c r="E40" i="3"/>
  <c r="C10" i="1"/>
  <c r="C6" i="2" s="1"/>
  <c r="C4" i="8" s="1"/>
  <c r="D10" i="1"/>
  <c r="D6" i="2" s="1"/>
  <c r="D4" i="8" s="1"/>
  <c r="E10" i="1"/>
  <c r="E6" i="2" s="1"/>
  <c r="E4" i="8" s="1"/>
  <c r="B10" i="1"/>
  <c r="B6" i="2" s="1"/>
  <c r="B4" i="8" s="1"/>
  <c r="G26" i="14"/>
  <c r="F26" i="14"/>
  <c r="B4" i="3" l="1"/>
  <c r="E4" i="3"/>
  <c r="D4" i="3"/>
  <c r="D4" i="4" s="1"/>
  <c r="C4" i="3"/>
  <c r="C4" i="4" s="1"/>
  <c r="D2550" i="11" l="1"/>
  <c r="C2557" i="11"/>
  <c r="B2557" i="11"/>
  <c r="C2551" i="11"/>
  <c r="B2551" i="11"/>
  <c r="B2550" i="11" s="1"/>
  <c r="C2522" i="11"/>
  <c r="D2522" i="11"/>
  <c r="B2522" i="11"/>
  <c r="B2386" i="11" s="1"/>
  <c r="D2386" i="11" l="1"/>
  <c r="C2550" i="11"/>
  <c r="C2386" i="11" s="1"/>
  <c r="E2522" i="11"/>
  <c r="D2908" i="11"/>
  <c r="C2908" i="11"/>
  <c r="B2908" i="11"/>
  <c r="D2952" i="11"/>
  <c r="C2952" i="11"/>
  <c r="B2952" i="11"/>
  <c r="E3428" i="11" l="1"/>
  <c r="E3426" i="11"/>
  <c r="E3425" i="11"/>
  <c r="E3424" i="11"/>
  <c r="E3423" i="11"/>
  <c r="E3421" i="11"/>
  <c r="E3420" i="11"/>
  <c r="E3419" i="11"/>
  <c r="E3398" i="11"/>
  <c r="E3396" i="11"/>
  <c r="E3395" i="11"/>
  <c r="E3394" i="11"/>
  <c r="E3392" i="11"/>
  <c r="E3390" i="11"/>
  <c r="E3389" i="11"/>
  <c r="E3388" i="11"/>
  <c r="E3385" i="11"/>
  <c r="E3382" i="11"/>
  <c r="E3381" i="11"/>
  <c r="E3380" i="11"/>
  <c r="E3378" i="11"/>
  <c r="E3376" i="11"/>
  <c r="E3375" i="11"/>
  <c r="E3374" i="11"/>
  <c r="E3373" i="11"/>
  <c r="E3368" i="11"/>
  <c r="E3362" i="11"/>
  <c r="E3361" i="11"/>
  <c r="E3360" i="11"/>
  <c r="E3358" i="11"/>
  <c r="E3357" i="11"/>
  <c r="E3356" i="11"/>
  <c r="E3350" i="11"/>
  <c r="E3345" i="11"/>
  <c r="E3344" i="11"/>
  <c r="E3343" i="11"/>
  <c r="E3342" i="11"/>
  <c r="E3340" i="11"/>
  <c r="E3339" i="11"/>
  <c r="E3338" i="11"/>
  <c r="E3337" i="11"/>
  <c r="E3326" i="11"/>
  <c r="E3325" i="11"/>
  <c r="E3324" i="11"/>
  <c r="E3322" i="11"/>
  <c r="E3318" i="11"/>
  <c r="E3317" i="11"/>
  <c r="E3316" i="11"/>
  <c r="E3308" i="11"/>
  <c r="E3306" i="11"/>
  <c r="E3305" i="11"/>
  <c r="E3304" i="11"/>
  <c r="E3303" i="11"/>
  <c r="E3301" i="11"/>
  <c r="E3300" i="11"/>
  <c r="E3299" i="11"/>
  <c r="E3298" i="11"/>
  <c r="E3287" i="11"/>
  <c r="E3286" i="11"/>
  <c r="E3285" i="11"/>
  <c r="E3282" i="11"/>
  <c r="E3269" i="11"/>
  <c r="E3268" i="11"/>
  <c r="E3265" i="11"/>
  <c r="E3252" i="11"/>
  <c r="E3251" i="11"/>
  <c r="E3248" i="11"/>
  <c r="E3235" i="11"/>
  <c r="E3234" i="11"/>
  <c r="E3233" i="11"/>
  <c r="E3232" i="11"/>
  <c r="E3229" i="11"/>
  <c r="E3228" i="11"/>
  <c r="E3227" i="11"/>
  <c r="E3224" i="11"/>
  <c r="E3222" i="11"/>
  <c r="E3219" i="11"/>
  <c r="E3200" i="11"/>
  <c r="E3196" i="11"/>
  <c r="E3195" i="11"/>
  <c r="E3194" i="11"/>
  <c r="E3193" i="11"/>
  <c r="E3191" i="11"/>
  <c r="E3190" i="11"/>
  <c r="E3189" i="11"/>
  <c r="E3188" i="11"/>
  <c r="E3187" i="11"/>
  <c r="E3182" i="11"/>
  <c r="E3180" i="11"/>
  <c r="E3179" i="11"/>
  <c r="E3178" i="11"/>
  <c r="E3174" i="11"/>
  <c r="E3173" i="11"/>
  <c r="E3172" i="11"/>
  <c r="E3171" i="11"/>
  <c r="E3169" i="11"/>
  <c r="E3168" i="11"/>
  <c r="E3167" i="11"/>
  <c r="E3165" i="11"/>
  <c r="E3162" i="11"/>
  <c r="E3158" i="11"/>
  <c r="E3157" i="11"/>
  <c r="E3156" i="11"/>
  <c r="E3154" i="11"/>
  <c r="E3153" i="11"/>
  <c r="E3152" i="11"/>
  <c r="E3151" i="11"/>
  <c r="E3149" i="11"/>
  <c r="E3148" i="11"/>
  <c r="E3147" i="11"/>
  <c r="E3146" i="11"/>
  <c r="E3144" i="11"/>
  <c r="E3143" i="11"/>
  <c r="E3142" i="11"/>
  <c r="E3140" i="11"/>
  <c r="E3139" i="11"/>
  <c r="E3137" i="11"/>
  <c r="E3136" i="11"/>
  <c r="E3135" i="11"/>
  <c r="E3133" i="11"/>
  <c r="E3132" i="11"/>
  <c r="E3131" i="11"/>
  <c r="E3129" i="11"/>
  <c r="E3124" i="11"/>
  <c r="E3123" i="11"/>
  <c r="E3122" i="11"/>
  <c r="E3120" i="11"/>
  <c r="E3119" i="11"/>
  <c r="E3118" i="11"/>
  <c r="E3117" i="11"/>
  <c r="E3116" i="11"/>
  <c r="E3115" i="11"/>
  <c r="E3113" i="11"/>
  <c r="E3110" i="11"/>
  <c r="E3109" i="11"/>
  <c r="E3108" i="11"/>
  <c r="E3107" i="11"/>
  <c r="E3104" i="11"/>
  <c r="E3102" i="11"/>
  <c r="E3099" i="11"/>
  <c r="E3091" i="11"/>
  <c r="E3090" i="11"/>
  <c r="E3089" i="11"/>
  <c r="E3087" i="11"/>
  <c r="E3086" i="11"/>
  <c r="E3084" i="11"/>
  <c r="E3083" i="11"/>
  <c r="E3082" i="11"/>
  <c r="E3081" i="11"/>
  <c r="E3067" i="11"/>
  <c r="E3064" i="11"/>
  <c r="E3063" i="11"/>
  <c r="E3062" i="11"/>
  <c r="E3059" i="11"/>
  <c r="E3056" i="11"/>
  <c r="E3055" i="11"/>
  <c r="E3051" i="11"/>
  <c r="E3048" i="11"/>
  <c r="E3047" i="11"/>
  <c r="E3046" i="11"/>
  <c r="E3044" i="11"/>
  <c r="E3043" i="11"/>
  <c r="E3042" i="11"/>
  <c r="E3040" i="11"/>
  <c r="E3039" i="11"/>
  <c r="E3037" i="11"/>
  <c r="E3036" i="11"/>
  <c r="E3035" i="11"/>
  <c r="E3033" i="11"/>
  <c r="E3032" i="11"/>
  <c r="E3030" i="11"/>
  <c r="E3029" i="11"/>
  <c r="E3028" i="11"/>
  <c r="E3027" i="11"/>
  <c r="E3024" i="11"/>
  <c r="E3023" i="11"/>
  <c r="E3022" i="11"/>
  <c r="E3016" i="11"/>
  <c r="E3015" i="11"/>
  <c r="E3014" i="11"/>
  <c r="E3012" i="11"/>
  <c r="E3011" i="11"/>
  <c r="E3010" i="11"/>
  <c r="E3009" i="11"/>
  <c r="E3006" i="11"/>
  <c r="E3005" i="11"/>
  <c r="E3004" i="11"/>
  <c r="E3003" i="11"/>
  <c r="E3002" i="11"/>
  <c r="E3001" i="11"/>
  <c r="E3000" i="11"/>
  <c r="E2997" i="11"/>
  <c r="E2996" i="11"/>
  <c r="E2995" i="11"/>
  <c r="E2993" i="11"/>
  <c r="E2991" i="11"/>
  <c r="E2990" i="11"/>
  <c r="E2989" i="11"/>
  <c r="E2988" i="11"/>
  <c r="E2984" i="11"/>
  <c r="E2976" i="11"/>
  <c r="E2974" i="11"/>
  <c r="E2973" i="11"/>
  <c r="E2972" i="11"/>
  <c r="E2971" i="11"/>
  <c r="E2969" i="11"/>
  <c r="E2968" i="11"/>
  <c r="E2967" i="11"/>
  <c r="E2966" i="11"/>
  <c r="E2965" i="11"/>
  <c r="E2962" i="11"/>
  <c r="E2956" i="11"/>
  <c r="E2953" i="11"/>
  <c r="E2952" i="11"/>
  <c r="E2950" i="11"/>
  <c r="E2948" i="11"/>
  <c r="E2946" i="11"/>
  <c r="E2945" i="11"/>
  <c r="E2941" i="11"/>
  <c r="E2940" i="11"/>
  <c r="E2938" i="11"/>
  <c r="E2917" i="11"/>
  <c r="E2913" i="11"/>
  <c r="E2912" i="11"/>
  <c r="E2911" i="11"/>
  <c r="E2910" i="11"/>
  <c r="E2908" i="11"/>
  <c r="E2907" i="11"/>
  <c r="E2906" i="11"/>
  <c r="E2905" i="11"/>
  <c r="E2900" i="11"/>
  <c r="E2899" i="11"/>
  <c r="E2898" i="11"/>
  <c r="E2891" i="11"/>
  <c r="E2889" i="11"/>
  <c r="E2888" i="11"/>
  <c r="E2887" i="11"/>
  <c r="E2886" i="11"/>
  <c r="E2884" i="11"/>
  <c r="E2883" i="11"/>
  <c r="E2882" i="11"/>
  <c r="E2872" i="11"/>
  <c r="E2871" i="11"/>
  <c r="E2870" i="11"/>
  <c r="E2866" i="11"/>
  <c r="E2864" i="11"/>
  <c r="E2863" i="11"/>
  <c r="E2862" i="11"/>
  <c r="E2859" i="11"/>
  <c r="E2856" i="11"/>
  <c r="E2855" i="11"/>
  <c r="E2854" i="11"/>
  <c r="E2852" i="11"/>
  <c r="E2851" i="11"/>
  <c r="E2843" i="11"/>
  <c r="E2842" i="11"/>
  <c r="E2839" i="11"/>
  <c r="E2838" i="11"/>
  <c r="E2835" i="11"/>
  <c r="E2834" i="11"/>
  <c r="E2831" i="11"/>
  <c r="E2828" i="11"/>
  <c r="E2806" i="11"/>
  <c r="E2801" i="11"/>
  <c r="E2800" i="11"/>
  <c r="E2795" i="11"/>
  <c r="E2791" i="11"/>
  <c r="E2790" i="11"/>
  <c r="E2787" i="11"/>
  <c r="E2786" i="11"/>
  <c r="E2785" i="11"/>
  <c r="E2784" i="11"/>
  <c r="E2782" i="11"/>
  <c r="E2781" i="11"/>
  <c r="E2780" i="11"/>
  <c r="E2779" i="11"/>
  <c r="E2778" i="11"/>
  <c r="E2777" i="11"/>
  <c r="E2776" i="11"/>
  <c r="E2775" i="11"/>
  <c r="E2774" i="11"/>
  <c r="E2769" i="11"/>
  <c r="E2766" i="11"/>
  <c r="E2765" i="11"/>
  <c r="E2762" i="11"/>
  <c r="E2759" i="11"/>
  <c r="E2758" i="11"/>
  <c r="E2756" i="11"/>
  <c r="E2753" i="11"/>
  <c r="E2752" i="11"/>
  <c r="E2751" i="11"/>
  <c r="E2750" i="11"/>
  <c r="E2749" i="11"/>
  <c r="E2747" i="11"/>
  <c r="E2746" i="11"/>
  <c r="E2744" i="11"/>
  <c r="E2743" i="11"/>
  <c r="E2741" i="11"/>
  <c r="E2740" i="11"/>
  <c r="E2738" i="11"/>
  <c r="E2737" i="11"/>
  <c r="E2734" i="11"/>
  <c r="E2733" i="11"/>
  <c r="E2730" i="11"/>
  <c r="E2729" i="11"/>
  <c r="E2728" i="11"/>
  <c r="E2727" i="11"/>
  <c r="E2726" i="11"/>
  <c r="E2724" i="11"/>
  <c r="E2723" i="11"/>
  <c r="E2720" i="11"/>
  <c r="E2717" i="11"/>
  <c r="E2716" i="11"/>
  <c r="E2712" i="11"/>
  <c r="E2710" i="11"/>
  <c r="E2707" i="11"/>
  <c r="E2706" i="11"/>
  <c r="E2705" i="11"/>
  <c r="E2699" i="11"/>
  <c r="E2698" i="11"/>
  <c r="E2693" i="11"/>
  <c r="E2692" i="11"/>
  <c r="E2691" i="11"/>
  <c r="E2689" i="11"/>
  <c r="E2688" i="11"/>
  <c r="E2684" i="11"/>
  <c r="E2683" i="11"/>
  <c r="E2681" i="11"/>
  <c r="E2675" i="11"/>
  <c r="E2674" i="11"/>
  <c r="E2671" i="11"/>
  <c r="E2663" i="11"/>
  <c r="E2662" i="11"/>
  <c r="E2661" i="11"/>
  <c r="E2652" i="11"/>
  <c r="E2651" i="11"/>
  <c r="E2646" i="11"/>
  <c r="E2643" i="11"/>
  <c r="E2642" i="11"/>
  <c r="E2640" i="11"/>
  <c r="E2637" i="11"/>
  <c r="E2636" i="11"/>
  <c r="E2635" i="11"/>
  <c r="E2633" i="11"/>
  <c r="E2630" i="11"/>
  <c r="E2602" i="11"/>
  <c r="E2596" i="11"/>
  <c r="E2595" i="11"/>
  <c r="E2592" i="11"/>
  <c r="E2589" i="11"/>
  <c r="E2584" i="11"/>
  <c r="E2557" i="11"/>
  <c r="E2551" i="11"/>
  <c r="E2550" i="11"/>
  <c r="E2549" i="11"/>
  <c r="E2548" i="11"/>
  <c r="E2546" i="11"/>
  <c r="E2545" i="11"/>
  <c r="E2543" i="11"/>
  <c r="E2542" i="11"/>
  <c r="E2540" i="11"/>
  <c r="E2539" i="11"/>
  <c r="E2538" i="11"/>
  <c r="E2536" i="11"/>
  <c r="E2535" i="11"/>
  <c r="E2530" i="11"/>
  <c r="E2529" i="11"/>
  <c r="E2528" i="11"/>
  <c r="E2526" i="11"/>
  <c r="E2525" i="11"/>
  <c r="E2523" i="11"/>
  <c r="E2520" i="11"/>
  <c r="E2519" i="11"/>
  <c r="E2518" i="11"/>
  <c r="E2517" i="11"/>
  <c r="E2516" i="11"/>
  <c r="E2515" i="11"/>
  <c r="E2514" i="11"/>
  <c r="E2512" i="11"/>
  <c r="E2510" i="11"/>
  <c r="E2509" i="11"/>
  <c r="E2508" i="11"/>
  <c r="E2506" i="11"/>
  <c r="E2505" i="11"/>
  <c r="E2502" i="11"/>
  <c r="E2499" i="11"/>
  <c r="E2495" i="11"/>
  <c r="E2494" i="11"/>
  <c r="E2493" i="11"/>
  <c r="E2492" i="11"/>
  <c r="E2487" i="11"/>
  <c r="E2485" i="11"/>
  <c r="E2484" i="11"/>
  <c r="E2483" i="11"/>
  <c r="E2481" i="11"/>
  <c r="E2478" i="11"/>
  <c r="E2477" i="11"/>
  <c r="E2476" i="11"/>
  <c r="E2473" i="11"/>
  <c r="E2464" i="11"/>
  <c r="E2461" i="11"/>
  <c r="E2460" i="11"/>
  <c r="E2459" i="11"/>
  <c r="E2454" i="11"/>
  <c r="E2451" i="11"/>
  <c r="E2450" i="11"/>
  <c r="E2449" i="11"/>
  <c r="E2448" i="11"/>
  <c r="E2441" i="11"/>
  <c r="E2437" i="11"/>
  <c r="E2436" i="11"/>
  <c r="E2435" i="11"/>
  <c r="E2431" i="11"/>
  <c r="E2427" i="11"/>
  <c r="E2426" i="11"/>
  <c r="E2425" i="11"/>
  <c r="E2424" i="11"/>
  <c r="E2423" i="11"/>
  <c r="E2421" i="11"/>
  <c r="E2420" i="11"/>
  <c r="E2419" i="11"/>
  <c r="E2417" i="11"/>
  <c r="E2416" i="11"/>
  <c r="E2414" i="11"/>
  <c r="E2413" i="11"/>
  <c r="E2412" i="11"/>
  <c r="E2411" i="11"/>
  <c r="E2409" i="11"/>
  <c r="E2402" i="11"/>
  <c r="E2398" i="11"/>
  <c r="E2397" i="11"/>
  <c r="E2396" i="11"/>
  <c r="E2395" i="11"/>
  <c r="E2393" i="11"/>
  <c r="E2392" i="11"/>
  <c r="E2391" i="11"/>
  <c r="E2390" i="11"/>
  <c r="E2389" i="11"/>
  <c r="E2388" i="11"/>
  <c r="E2387" i="11"/>
  <c r="E2386" i="11"/>
  <c r="E2385" i="11"/>
  <c r="E2384" i="11"/>
  <c r="E2380" i="11"/>
  <c r="E2374" i="11"/>
  <c r="E2373" i="11"/>
  <c r="E2372" i="11"/>
  <c r="E2370" i="11"/>
  <c r="E2369" i="11"/>
  <c r="E2367" i="11"/>
  <c r="E2366" i="11"/>
  <c r="E2365" i="11"/>
  <c r="E2364" i="11"/>
  <c r="E2362" i="11"/>
  <c r="E2361" i="11"/>
  <c r="E2360" i="11"/>
  <c r="E2359" i="11"/>
  <c r="E2355" i="11"/>
  <c r="E2354" i="11"/>
  <c r="E2353" i="11"/>
  <c r="E2351" i="11"/>
  <c r="E2350" i="11"/>
  <c r="E2349" i="11"/>
  <c r="E2339" i="11"/>
  <c r="E2338" i="11"/>
  <c r="E2337" i="11"/>
  <c r="E2336" i="11"/>
  <c r="E2331" i="11"/>
  <c r="E2330" i="11"/>
  <c r="E2329" i="11"/>
  <c r="E2327" i="11"/>
  <c r="E2326" i="11"/>
  <c r="E2325" i="11"/>
  <c r="E2323" i="11"/>
  <c r="E2322" i="11"/>
  <c r="E2321" i="11"/>
  <c r="E2319" i="11"/>
  <c r="E2318" i="11"/>
  <c r="E2317" i="11"/>
  <c r="E2315" i="11"/>
  <c r="E2312" i="11"/>
  <c r="E2311" i="11"/>
  <c r="E2310" i="11"/>
  <c r="E2308" i="11"/>
  <c r="E2307" i="11"/>
  <c r="E2306" i="11"/>
  <c r="E2304" i="11"/>
  <c r="E2303" i="11"/>
  <c r="E2302" i="11"/>
  <c r="E2301" i="11"/>
  <c r="E2298" i="11"/>
  <c r="E2297" i="11"/>
  <c r="E2296" i="11"/>
  <c r="E2294" i="11"/>
  <c r="E2293" i="11"/>
  <c r="E2292" i="11"/>
  <c r="E2290" i="11"/>
  <c r="E2289" i="11"/>
  <c r="E2288" i="11"/>
  <c r="E2287" i="11"/>
  <c r="E2285" i="11"/>
  <c r="E2284" i="11"/>
  <c r="E2283" i="11"/>
  <c r="E2281" i="11"/>
  <c r="E2280" i="11"/>
  <c r="E2279" i="11"/>
  <c r="E2277" i="11"/>
  <c r="E2276" i="11"/>
  <c r="E2275" i="11"/>
  <c r="E2272" i="11"/>
  <c r="E2270" i="11"/>
  <c r="E2266" i="11"/>
  <c r="E2265" i="11"/>
  <c r="E2264" i="11"/>
  <c r="E2262" i="11"/>
  <c r="E2261" i="11"/>
  <c r="E2260" i="11"/>
  <c r="E2256" i="11"/>
  <c r="E2255" i="11"/>
  <c r="E2254" i="11"/>
  <c r="E2253" i="11"/>
  <c r="E2250" i="11"/>
  <c r="E2249" i="11"/>
  <c r="E2248" i="11"/>
  <c r="E2246" i="11"/>
  <c r="E2245" i="11"/>
  <c r="E2244" i="11"/>
  <c r="E2242" i="11"/>
  <c r="E2241" i="11"/>
  <c r="E2240" i="11"/>
  <c r="E2234" i="11"/>
  <c r="E2233" i="11"/>
  <c r="E2232" i="11"/>
  <c r="E2230" i="11"/>
  <c r="E2229" i="11"/>
  <c r="E2228" i="11"/>
  <c r="E2225" i="11"/>
  <c r="E2224" i="11"/>
  <c r="E2223" i="11"/>
  <c r="E2221" i="11"/>
  <c r="E2220" i="11"/>
  <c r="E2219" i="11"/>
  <c r="E2218" i="11"/>
  <c r="E2213" i="11"/>
  <c r="E2212" i="11"/>
  <c r="E2208" i="11"/>
  <c r="E2207" i="11"/>
  <c r="E2206" i="11"/>
  <c r="E2205" i="11"/>
  <c r="E2203" i="11"/>
  <c r="E2197" i="11"/>
  <c r="E2195" i="11"/>
  <c r="E2194" i="11"/>
  <c r="E2193" i="11"/>
  <c r="E2192" i="11"/>
  <c r="E2190" i="11"/>
  <c r="E2189" i="11"/>
  <c r="E2188" i="11"/>
  <c r="E2187" i="11"/>
  <c r="E2186" i="11"/>
  <c r="E2182" i="11"/>
  <c r="E2181" i="11"/>
  <c r="E2180" i="11"/>
  <c r="E2179" i="11"/>
  <c r="E2178" i="11"/>
  <c r="E2177" i="11"/>
  <c r="E2176" i="11"/>
  <c r="E2174" i="11"/>
  <c r="E2173" i="11"/>
  <c r="E2170" i="11"/>
  <c r="E2169" i="11"/>
  <c r="E2166" i="11"/>
  <c r="E2164" i="11"/>
  <c r="E2163" i="11"/>
  <c r="E2159" i="11"/>
  <c r="E2157" i="11"/>
  <c r="E2138" i="11"/>
  <c r="E2134" i="11"/>
  <c r="E2133" i="11"/>
  <c r="E2132" i="11"/>
  <c r="E2131" i="11"/>
  <c r="E2129" i="11"/>
  <c r="E2128" i="11"/>
  <c r="E2126" i="11"/>
  <c r="E2125" i="11"/>
  <c r="E2124" i="11"/>
  <c r="E2123" i="11"/>
  <c r="E2121" i="11"/>
  <c r="E2120" i="11"/>
  <c r="E2119" i="11"/>
  <c r="E2118" i="11"/>
  <c r="E2117" i="11"/>
  <c r="E2114" i="11"/>
  <c r="E2113" i="11"/>
  <c r="E2112" i="11"/>
  <c r="E2109" i="11"/>
  <c r="E2108" i="11"/>
  <c r="E2105" i="11"/>
  <c r="E2104" i="11"/>
  <c r="E2102" i="11"/>
  <c r="E2098" i="11"/>
  <c r="E2097" i="11"/>
  <c r="E2095" i="11"/>
  <c r="E2088" i="11"/>
  <c r="E2087" i="11"/>
  <c r="E2084" i="11"/>
  <c r="E2083" i="11"/>
  <c r="E2082" i="11"/>
  <c r="E2077" i="11"/>
  <c r="E2074" i="11"/>
  <c r="E2073" i="11"/>
  <c r="E2072" i="11"/>
  <c r="E2070" i="11"/>
  <c r="E2069" i="11"/>
  <c r="E2068" i="11"/>
  <c r="E2066" i="11"/>
  <c r="E2052" i="11"/>
  <c r="E2051" i="11"/>
  <c r="E2045" i="11"/>
  <c r="E2044" i="11"/>
  <c r="E2043" i="11"/>
  <c r="E2042" i="11"/>
  <c r="E2041" i="11"/>
  <c r="E2034" i="11"/>
  <c r="E2033" i="11"/>
  <c r="E2032" i="11"/>
  <c r="E2030" i="11"/>
  <c r="E2028" i="11"/>
  <c r="E2026" i="11"/>
  <c r="E2003" i="11"/>
  <c r="E1996" i="11"/>
  <c r="E1995" i="11"/>
  <c r="E1993" i="11"/>
  <c r="E1991" i="11"/>
  <c r="E1987" i="11"/>
  <c r="E1961" i="11"/>
  <c r="E1960" i="11"/>
  <c r="E1955" i="11"/>
  <c r="E1953" i="11"/>
  <c r="E1950" i="11"/>
  <c r="E1923" i="11"/>
  <c r="E1919" i="11"/>
  <c r="E1918" i="11"/>
  <c r="E1915" i="11"/>
  <c r="E1912" i="11"/>
  <c r="E1886" i="11"/>
  <c r="E1880" i="11"/>
  <c r="E1879" i="11"/>
  <c r="E1878" i="11"/>
  <c r="E1877" i="11"/>
  <c r="E1876" i="11"/>
  <c r="E1875" i="11"/>
  <c r="E1873" i="11"/>
  <c r="E1872" i="11"/>
  <c r="E1871" i="11"/>
  <c r="E1870" i="11"/>
  <c r="E1869" i="11"/>
  <c r="E1868" i="11"/>
  <c r="E1867" i="11"/>
  <c r="E1866" i="11"/>
  <c r="E1865" i="11"/>
  <c r="E1864" i="11"/>
  <c r="E1863" i="11"/>
  <c r="E1862" i="11"/>
  <c r="E1860" i="11"/>
  <c r="E1856" i="11"/>
  <c r="E1855" i="11"/>
  <c r="E1854" i="11"/>
  <c r="E1853" i="11"/>
  <c r="E1852" i="11"/>
  <c r="E1851" i="11"/>
  <c r="E1849" i="11"/>
  <c r="E1848" i="11"/>
  <c r="E1846" i="11"/>
  <c r="E1841" i="11"/>
  <c r="E1840" i="11"/>
  <c r="E1839" i="11"/>
  <c r="E1837" i="11"/>
  <c r="E1835" i="11"/>
  <c r="E1834" i="11"/>
  <c r="E1833" i="11"/>
  <c r="E1832" i="11"/>
  <c r="E1830" i="11"/>
  <c r="E1829" i="11"/>
  <c r="E1828" i="11"/>
  <c r="E1825" i="11"/>
  <c r="E1824" i="11"/>
  <c r="E1823" i="11"/>
  <c r="E1819" i="11"/>
  <c r="E1818" i="11"/>
  <c r="E1817" i="11"/>
  <c r="E1806" i="11"/>
  <c r="E1805" i="11"/>
  <c r="E1804" i="11"/>
  <c r="E1801" i="11"/>
  <c r="E1800" i="11"/>
  <c r="E1798" i="11"/>
  <c r="E1797" i="11"/>
  <c r="E1796" i="11"/>
  <c r="E1792" i="11"/>
  <c r="E1790" i="11"/>
  <c r="E1782" i="11"/>
  <c r="E1781" i="11"/>
  <c r="E1780" i="11"/>
  <c r="E1775" i="11"/>
  <c r="E1774" i="11"/>
  <c r="E1773" i="11"/>
  <c r="E1771" i="11"/>
  <c r="E1770" i="11"/>
  <c r="E1767" i="11"/>
  <c r="E1766" i="11"/>
  <c r="E1765" i="11"/>
  <c r="E1761" i="11"/>
  <c r="E1758" i="11"/>
  <c r="E1757" i="11"/>
  <c r="E1754" i="11"/>
  <c r="E1746" i="11"/>
  <c r="E1745" i="11"/>
  <c r="E1744" i="11"/>
  <c r="E1739" i="11"/>
  <c r="E1736" i="11"/>
  <c r="E1734" i="11"/>
  <c r="E1716" i="11"/>
  <c r="E1712" i="11"/>
  <c r="E1711" i="11"/>
  <c r="E1710" i="11"/>
  <c r="E1699" i="11"/>
  <c r="E1696" i="11"/>
  <c r="E1695" i="11"/>
  <c r="E1689" i="11"/>
  <c r="E1688" i="11"/>
  <c r="E1684" i="11"/>
  <c r="E1660" i="11"/>
  <c r="E1655" i="11"/>
  <c r="E1654" i="11"/>
  <c r="E1646" i="11"/>
  <c r="E1642" i="11"/>
  <c r="E1641" i="11"/>
  <c r="E1640" i="11"/>
  <c r="E1637" i="11"/>
  <c r="E1633" i="11"/>
  <c r="E1632" i="11"/>
  <c r="E1626" i="11"/>
  <c r="E1622" i="11"/>
  <c r="E1621" i="11"/>
  <c r="E1620" i="11"/>
  <c r="E1615" i="11"/>
  <c r="E1614" i="11"/>
  <c r="E1613" i="11"/>
  <c r="E1612" i="11"/>
  <c r="E1609" i="11"/>
  <c r="E1592" i="11"/>
  <c r="E1589" i="11"/>
  <c r="E1588" i="11"/>
  <c r="E1587" i="11"/>
  <c r="E1586" i="11"/>
  <c r="E1584" i="11"/>
  <c r="E1567" i="11"/>
  <c r="E1563" i="11"/>
  <c r="E1562" i="11"/>
  <c r="E1561" i="11"/>
  <c r="E1560" i="11"/>
  <c r="E1559" i="11"/>
  <c r="E1557" i="11"/>
  <c r="E1556" i="11"/>
  <c r="E1554" i="11"/>
  <c r="E1553" i="11"/>
  <c r="E1552" i="11"/>
  <c r="E1550" i="11"/>
  <c r="E1546" i="11"/>
  <c r="E1545" i="11"/>
  <c r="E1541" i="11"/>
  <c r="E1536" i="11"/>
  <c r="E1535" i="11"/>
  <c r="E1531" i="11"/>
  <c r="E1527" i="11"/>
  <c r="E1525" i="11"/>
  <c r="E1523" i="11"/>
  <c r="E1522" i="11"/>
  <c r="E1521" i="11"/>
  <c r="E1517" i="11"/>
  <c r="E1508" i="11"/>
  <c r="E1506" i="11"/>
  <c r="E1505" i="11"/>
  <c r="E1501" i="11"/>
  <c r="E1499" i="11"/>
  <c r="E1497" i="11"/>
  <c r="E1496" i="11"/>
  <c r="E1495" i="11"/>
  <c r="E1493" i="11"/>
  <c r="E1492" i="11"/>
  <c r="E1491" i="11"/>
  <c r="E1489" i="11"/>
  <c r="E1487" i="11"/>
  <c r="E1486" i="11"/>
  <c r="E1485" i="11"/>
  <c r="E1484" i="11"/>
  <c r="E1483" i="11"/>
  <c r="E1482" i="11"/>
  <c r="E1481" i="11"/>
  <c r="E1479" i="11"/>
  <c r="E1478" i="11"/>
  <c r="E1477" i="11"/>
  <c r="E1476" i="11"/>
  <c r="E1475" i="11"/>
  <c r="E1474" i="11"/>
  <c r="E1473" i="11"/>
  <c r="E1471" i="11"/>
  <c r="E1469" i="11"/>
  <c r="E1464" i="11"/>
  <c r="E1463" i="11"/>
  <c r="E1461" i="11"/>
  <c r="E1458" i="11"/>
  <c r="E1457" i="11"/>
  <c r="E1455" i="11"/>
  <c r="E1449" i="11"/>
  <c r="E1448" i="11"/>
  <c r="E1447" i="11"/>
  <c r="E1445" i="11"/>
  <c r="E1437" i="11"/>
  <c r="E1436" i="11"/>
  <c r="E1433" i="11"/>
  <c r="E1432" i="11"/>
  <c r="E1430" i="11"/>
  <c r="E1421" i="11"/>
  <c r="E1419" i="11"/>
  <c r="E1418" i="11"/>
  <c r="E1417" i="11"/>
  <c r="E1415" i="11"/>
  <c r="E1414" i="11"/>
  <c r="E1413" i="11"/>
  <c r="E1412" i="11"/>
  <c r="E1410" i="11"/>
  <c r="E1409" i="11"/>
  <c r="E1401" i="11"/>
  <c r="E1398" i="11"/>
  <c r="E1396" i="11"/>
  <c r="E1376" i="11"/>
  <c r="E1369" i="11"/>
  <c r="E1368" i="11"/>
  <c r="E1366" i="11"/>
  <c r="E1365" i="11"/>
  <c r="E1361" i="11"/>
  <c r="E1336" i="11"/>
  <c r="E1335" i="11"/>
  <c r="E1333" i="11"/>
  <c r="E1311" i="11"/>
  <c r="E1310" i="11"/>
  <c r="E1309" i="11"/>
  <c r="E1308" i="11"/>
  <c r="E1306" i="11"/>
  <c r="E1303" i="11"/>
  <c r="E1280" i="11"/>
  <c r="E1279" i="11"/>
  <c r="E1278" i="11"/>
  <c r="E1277" i="11"/>
  <c r="E1276" i="11"/>
  <c r="E1275" i="11"/>
  <c r="E1274" i="11"/>
  <c r="E1272" i="11"/>
  <c r="E1269" i="11"/>
  <c r="E1267" i="11"/>
  <c r="E1266" i="11"/>
  <c r="E1265" i="11"/>
  <c r="E1264" i="11"/>
  <c r="E1262" i="11"/>
  <c r="E1256" i="11"/>
  <c r="E1253" i="11"/>
  <c r="E1234" i="11"/>
  <c r="E1233" i="11"/>
  <c r="E1231" i="11"/>
  <c r="E1230" i="11"/>
  <c r="E1229" i="11"/>
  <c r="E1228" i="11"/>
  <c r="E1226" i="11"/>
  <c r="E1225" i="11"/>
  <c r="E1224" i="11"/>
  <c r="E1221" i="11"/>
  <c r="E1220" i="11"/>
  <c r="E1219" i="11"/>
  <c r="E1216" i="11"/>
  <c r="E1215" i="11"/>
  <c r="E1213" i="11"/>
  <c r="E1212" i="11"/>
  <c r="E1211" i="11"/>
  <c r="E1209" i="11"/>
  <c r="E1208" i="11"/>
  <c r="E1202" i="11"/>
  <c r="E1192" i="11"/>
  <c r="E1191" i="11"/>
  <c r="E1190" i="11"/>
  <c r="E1182" i="11"/>
  <c r="E1176" i="11"/>
  <c r="E1175" i="11"/>
  <c r="E1172" i="11"/>
  <c r="E1159" i="11"/>
  <c r="E1155" i="11"/>
  <c r="E1154" i="11"/>
  <c r="E1147" i="11"/>
  <c r="E1144" i="11"/>
  <c r="E1143" i="11"/>
  <c r="E1142" i="11"/>
  <c r="E1138" i="11"/>
  <c r="E1137" i="11"/>
  <c r="E1136" i="11"/>
  <c r="E1127" i="11"/>
  <c r="E1126" i="11"/>
  <c r="E1125" i="11"/>
  <c r="E1120" i="11"/>
  <c r="E1117" i="11"/>
  <c r="E1116" i="11"/>
  <c r="E1113" i="11"/>
  <c r="E1100" i="11"/>
  <c r="E1099" i="11"/>
  <c r="E1091" i="11"/>
  <c r="E1088" i="11"/>
  <c r="E1071" i="11"/>
  <c r="E1067" i="11"/>
  <c r="E1066" i="11"/>
  <c r="E1063" i="11"/>
  <c r="E1049" i="11"/>
  <c r="E1048" i="11"/>
  <c r="E1041" i="11"/>
  <c r="E1022" i="11"/>
  <c r="E1021" i="11"/>
  <c r="E1020" i="11"/>
  <c r="E1018" i="11"/>
  <c r="E1007" i="11"/>
  <c r="E1003" i="11"/>
  <c r="E1002" i="11"/>
  <c r="E1001" i="11"/>
  <c r="E999" i="11"/>
  <c r="E993" i="11"/>
  <c r="E989" i="11"/>
  <c r="E988" i="11"/>
  <c r="E984" i="11"/>
  <c r="E980" i="11"/>
  <c r="E979" i="11"/>
  <c r="E978" i="11"/>
  <c r="E977" i="11"/>
  <c r="E970" i="11"/>
  <c r="E955" i="11"/>
  <c r="E954" i="11"/>
  <c r="E953" i="11"/>
  <c r="E951" i="11"/>
  <c r="E950" i="11"/>
  <c r="E948" i="11"/>
  <c r="E947" i="11"/>
  <c r="E946" i="11"/>
  <c r="E944" i="11"/>
  <c r="E940" i="11"/>
  <c r="E939" i="11"/>
  <c r="E935" i="11"/>
  <c r="E930" i="11"/>
  <c r="E929" i="11"/>
  <c r="E924" i="11"/>
  <c r="E918" i="11"/>
  <c r="E916" i="11"/>
  <c r="E915" i="11"/>
  <c r="E914" i="11"/>
  <c r="E910" i="11"/>
  <c r="E906" i="11"/>
  <c r="E905" i="11"/>
  <c r="E904" i="11"/>
  <c r="E903" i="11"/>
  <c r="E902" i="11"/>
  <c r="E901" i="11"/>
  <c r="E900" i="11"/>
  <c r="E899" i="11"/>
  <c r="E898" i="11"/>
  <c r="E897" i="11"/>
  <c r="E896" i="11"/>
  <c r="E895" i="11"/>
  <c r="E894" i="11"/>
  <c r="E893" i="11"/>
  <c r="E892" i="11"/>
  <c r="E891" i="11"/>
  <c r="E890" i="11"/>
  <c r="E889" i="11"/>
  <c r="E888" i="11"/>
  <c r="E887" i="11"/>
  <c r="E886" i="11"/>
  <c r="E885" i="11"/>
  <c r="E884" i="11"/>
  <c r="E883" i="11"/>
  <c r="E882" i="11"/>
  <c r="E881" i="11"/>
  <c r="E880" i="11"/>
  <c r="E879" i="11"/>
  <c r="E878" i="11"/>
  <c r="E877" i="11"/>
  <c r="E876" i="11"/>
  <c r="E875" i="11"/>
  <c r="E874" i="11"/>
  <c r="E873" i="11"/>
  <c r="E872" i="11"/>
  <c r="E871" i="11"/>
  <c r="E870" i="11"/>
  <c r="E869" i="11"/>
  <c r="E868" i="11"/>
  <c r="E867" i="11"/>
  <c r="E866" i="11"/>
  <c r="E865" i="11"/>
  <c r="E864" i="11"/>
  <c r="E863" i="11"/>
  <c r="E862" i="11"/>
  <c r="E861" i="11"/>
  <c r="E860" i="11"/>
  <c r="E859" i="11"/>
  <c r="E858" i="11"/>
  <c r="E857" i="11"/>
  <c r="E856" i="11"/>
  <c r="E855" i="11"/>
  <c r="E854" i="11"/>
  <c r="E853" i="11"/>
  <c r="E852" i="11"/>
  <c r="E851" i="11"/>
  <c r="E850" i="11"/>
  <c r="E849" i="11"/>
  <c r="E848" i="11"/>
  <c r="E847" i="11"/>
  <c r="E846" i="11"/>
  <c r="E845" i="11"/>
  <c r="E844" i="11"/>
  <c r="E843" i="11"/>
  <c r="E842" i="11"/>
  <c r="E841" i="11"/>
  <c r="E840" i="11"/>
  <c r="E839" i="11"/>
  <c r="E838" i="11"/>
  <c r="E837" i="11"/>
  <c r="E836" i="11"/>
  <c r="E835" i="11"/>
  <c r="E834" i="11"/>
  <c r="E833" i="11"/>
  <c r="E832" i="11"/>
  <c r="E831" i="11"/>
  <c r="E830" i="11"/>
  <c r="E829" i="11"/>
  <c r="E828" i="11"/>
  <c r="E827" i="11"/>
  <c r="E826" i="11"/>
  <c r="E825" i="11"/>
  <c r="E824" i="11"/>
  <c r="E823" i="11"/>
  <c r="E822" i="11"/>
  <c r="E821" i="11"/>
  <c r="E820" i="11"/>
  <c r="E819" i="11"/>
  <c r="E818" i="11"/>
  <c r="E817" i="11"/>
  <c r="E816" i="11"/>
  <c r="E815" i="11"/>
  <c r="E814" i="11"/>
  <c r="E813" i="11"/>
  <c r="E812" i="11"/>
  <c r="E811" i="11"/>
  <c r="E810" i="11"/>
  <c r="E809" i="11"/>
  <c r="E808" i="11"/>
  <c r="E807" i="11"/>
  <c r="E806" i="11"/>
  <c r="E805" i="11"/>
  <c r="E804" i="11"/>
  <c r="E803" i="11"/>
  <c r="E802" i="11"/>
  <c r="E801" i="11"/>
  <c r="E800" i="11"/>
  <c r="E799" i="11"/>
  <c r="E798" i="11"/>
  <c r="E796" i="11"/>
  <c r="E795" i="11"/>
  <c r="E792" i="11"/>
  <c r="E790" i="11"/>
  <c r="E789" i="11"/>
  <c r="E788" i="11"/>
  <c r="E787" i="11"/>
  <c r="E786" i="11"/>
  <c r="E784" i="11"/>
  <c r="E783" i="11"/>
  <c r="E780" i="11"/>
  <c r="E778" i="11"/>
  <c r="E776" i="11"/>
  <c r="E775" i="11"/>
  <c r="E774" i="11"/>
  <c r="E773" i="11"/>
  <c r="E771" i="11"/>
  <c r="E769" i="11"/>
  <c r="E766" i="11"/>
  <c r="E764" i="11"/>
  <c r="E763" i="11"/>
  <c r="E762" i="11"/>
  <c r="E761" i="11"/>
  <c r="E760" i="11"/>
  <c r="E758" i="11"/>
  <c r="E757" i="11"/>
  <c r="E755" i="11"/>
  <c r="E754" i="11"/>
  <c r="E752" i="11"/>
  <c r="E751" i="11"/>
  <c r="E750" i="11"/>
  <c r="E749" i="11"/>
  <c r="E748" i="11"/>
  <c r="E746" i="11"/>
  <c r="E745" i="11"/>
  <c r="E744" i="11"/>
  <c r="E743" i="11"/>
  <c r="E742" i="11"/>
  <c r="E741" i="11"/>
  <c r="E740" i="11"/>
  <c r="E738" i="11"/>
  <c r="E733" i="11"/>
  <c r="E732" i="11"/>
  <c r="E731" i="11"/>
  <c r="E729" i="11"/>
  <c r="E728" i="11"/>
  <c r="E727" i="11"/>
  <c r="E725" i="11"/>
  <c r="E724" i="11"/>
  <c r="E723" i="11"/>
  <c r="E721" i="11"/>
  <c r="E720" i="11"/>
  <c r="E719" i="11"/>
  <c r="E717" i="11"/>
  <c r="E716" i="11"/>
  <c r="E715" i="11"/>
  <c r="E714" i="11"/>
  <c r="E711" i="11"/>
  <c r="E709" i="11"/>
  <c r="E703" i="11"/>
  <c r="E702" i="11"/>
  <c r="E701" i="11"/>
  <c r="E699" i="11"/>
  <c r="E698" i="11"/>
  <c r="E696" i="11"/>
  <c r="E694" i="11"/>
  <c r="E691" i="11"/>
  <c r="E690" i="11"/>
  <c r="E689" i="11"/>
  <c r="E685" i="11"/>
  <c r="E684" i="11"/>
  <c r="E683" i="11"/>
  <c r="E681" i="11"/>
  <c r="E679" i="11"/>
  <c r="E676" i="11"/>
  <c r="E674" i="11"/>
  <c r="E673" i="11"/>
  <c r="E672" i="11"/>
  <c r="E671" i="11"/>
  <c r="E668" i="11"/>
  <c r="E667" i="11"/>
  <c r="E664" i="11"/>
  <c r="E662" i="11"/>
  <c r="E661" i="11"/>
  <c r="E660" i="11"/>
  <c r="E659" i="11"/>
  <c r="E657" i="11"/>
  <c r="E655" i="11"/>
  <c r="E654" i="11"/>
  <c r="E652" i="11"/>
  <c r="E650" i="11"/>
  <c r="E643" i="11"/>
  <c r="E642" i="11"/>
  <c r="E641" i="11"/>
  <c r="E637" i="11"/>
  <c r="E636" i="11"/>
  <c r="E635" i="11"/>
  <c r="E633" i="11"/>
  <c r="E632" i="11"/>
  <c r="E631" i="11"/>
  <c r="E629" i="11"/>
  <c r="E628" i="11"/>
  <c r="E627" i="11"/>
  <c r="E620" i="11"/>
  <c r="E619" i="11"/>
  <c r="E618" i="11"/>
  <c r="E617" i="11"/>
  <c r="E616" i="11"/>
  <c r="E615" i="11"/>
  <c r="E613" i="11"/>
  <c r="E612" i="11"/>
  <c r="E611" i="11"/>
  <c r="E607" i="11"/>
  <c r="E605" i="11"/>
  <c r="E603" i="11"/>
  <c r="E595" i="11"/>
  <c r="E594" i="11"/>
  <c r="E593" i="11"/>
  <c r="E591" i="11"/>
  <c r="E590" i="11"/>
  <c r="E589" i="11"/>
  <c r="E586" i="11"/>
  <c r="E585" i="11"/>
  <c r="E584" i="11"/>
  <c r="E582" i="11"/>
  <c r="E581" i="11"/>
  <c r="E580" i="11"/>
  <c r="E579" i="11"/>
  <c r="E576" i="11"/>
  <c r="E575" i="11"/>
  <c r="E573" i="11"/>
  <c r="E572" i="11"/>
  <c r="E571" i="11"/>
  <c r="E569" i="11"/>
  <c r="E568" i="11"/>
  <c r="E567" i="11"/>
  <c r="E565" i="11"/>
  <c r="E564" i="11"/>
  <c r="E563" i="11"/>
  <c r="E562" i="11"/>
  <c r="E561" i="11"/>
  <c r="E560" i="11"/>
  <c r="E559" i="11"/>
  <c r="E556" i="11"/>
  <c r="E553" i="11"/>
  <c r="E552" i="11"/>
  <c r="E551" i="11"/>
  <c r="E549" i="11"/>
  <c r="E548" i="11"/>
  <c r="E546" i="11"/>
  <c r="E545" i="11"/>
  <c r="E543" i="11"/>
  <c r="E542" i="11"/>
  <c r="E541" i="11"/>
  <c r="E539" i="11"/>
  <c r="E538" i="11"/>
  <c r="E537" i="11"/>
  <c r="E536" i="11"/>
  <c r="E530" i="11"/>
  <c r="E528" i="11"/>
  <c r="E527" i="11"/>
  <c r="E526" i="11"/>
  <c r="E525" i="11"/>
  <c r="E523" i="11"/>
  <c r="E522" i="11"/>
  <c r="E521" i="11"/>
  <c r="E520" i="11"/>
  <c r="E519" i="11"/>
  <c r="E493" i="11"/>
  <c r="E489" i="11"/>
  <c r="E488" i="11"/>
  <c r="E486" i="11"/>
  <c r="E482" i="11"/>
  <c r="E481" i="11"/>
  <c r="E480" i="11"/>
  <c r="E473" i="11"/>
  <c r="E469" i="11"/>
  <c r="E468" i="11"/>
  <c r="E463" i="11"/>
  <c r="E459" i="11"/>
  <c r="E458" i="11"/>
  <c r="E457" i="11"/>
  <c r="E455" i="11"/>
  <c r="E452" i="11"/>
  <c r="E451" i="11"/>
  <c r="E450" i="11"/>
  <c r="E449" i="11"/>
  <c r="E446" i="11"/>
  <c r="E445" i="11"/>
  <c r="E444" i="11"/>
  <c r="E437" i="11"/>
  <c r="E436" i="11"/>
  <c r="E435" i="11"/>
  <c r="E433" i="11"/>
  <c r="E432" i="11"/>
  <c r="E431" i="11"/>
  <c r="E428" i="11"/>
  <c r="E427" i="11"/>
  <c r="E425" i="11"/>
  <c r="E424" i="11"/>
  <c r="E422" i="11"/>
  <c r="E421" i="11"/>
  <c r="E418" i="11"/>
  <c r="E416" i="11"/>
  <c r="E394" i="11"/>
  <c r="E393" i="11"/>
  <c r="E392" i="11"/>
  <c r="E388" i="11"/>
  <c r="E387" i="11"/>
  <c r="E386" i="11"/>
  <c r="E385" i="11"/>
  <c r="E383" i="11"/>
  <c r="E382" i="11"/>
  <c r="E381" i="11"/>
  <c r="E380" i="11"/>
  <c r="E379" i="11"/>
  <c r="E375" i="11"/>
  <c r="E374" i="11"/>
  <c r="E373" i="11"/>
  <c r="E372" i="11"/>
  <c r="E371" i="11"/>
  <c r="E369" i="11"/>
  <c r="E361" i="11"/>
  <c r="E360" i="11"/>
  <c r="E359" i="11"/>
  <c r="E357" i="11"/>
  <c r="E356" i="11"/>
  <c r="E355" i="11"/>
  <c r="E353" i="11"/>
  <c r="E350" i="11"/>
  <c r="E341" i="11"/>
  <c r="E340" i="11"/>
  <c r="E339" i="11"/>
  <c r="E338" i="11"/>
  <c r="E335" i="11"/>
  <c r="E334" i="11"/>
  <c r="E328" i="11"/>
  <c r="E327" i="11"/>
  <c r="E324" i="11"/>
  <c r="E323" i="11"/>
  <c r="E322" i="11"/>
  <c r="E320" i="11"/>
  <c r="E319" i="11"/>
  <c r="E318" i="11"/>
  <c r="E316" i="11"/>
  <c r="E315" i="11"/>
  <c r="E314" i="11"/>
  <c r="E312" i="11"/>
  <c r="E311" i="11"/>
  <c r="E309" i="11"/>
  <c r="E308" i="11"/>
  <c r="E307" i="11"/>
  <c r="E305" i="11"/>
  <c r="E304" i="11"/>
  <c r="E303" i="11"/>
  <c r="E302" i="11"/>
  <c r="E301" i="11"/>
  <c r="E298" i="11"/>
  <c r="E296" i="11"/>
  <c r="E294" i="11"/>
  <c r="E293" i="11"/>
  <c r="E291" i="11"/>
  <c r="E288" i="11"/>
  <c r="E287" i="11"/>
  <c r="E286" i="11"/>
  <c r="E285" i="11"/>
  <c r="E281" i="11"/>
  <c r="E280" i="11"/>
  <c r="E279" i="11"/>
  <c r="E277" i="11"/>
  <c r="E276" i="11"/>
  <c r="E275" i="11"/>
  <c r="E274" i="11"/>
  <c r="E271" i="11"/>
  <c r="E270" i="11"/>
  <c r="E269" i="11"/>
  <c r="E267" i="11"/>
  <c r="E266" i="11"/>
  <c r="E265" i="11"/>
  <c r="E263" i="11"/>
  <c r="E262" i="11"/>
  <c r="E261" i="11"/>
  <c r="E260" i="11"/>
  <c r="E254" i="11"/>
  <c r="E252" i="11"/>
  <c r="E251" i="11"/>
  <c r="E250" i="11"/>
  <c r="E249" i="11"/>
  <c r="E247" i="11"/>
  <c r="E246" i="11"/>
  <c r="E245" i="11"/>
  <c r="E244" i="11"/>
  <c r="E243" i="11"/>
  <c r="E242" i="11"/>
  <c r="E241" i="11"/>
  <c r="E221" i="11"/>
  <c r="E218" i="11"/>
  <c r="E215" i="11"/>
  <c r="E214" i="11"/>
  <c r="E213" i="11"/>
  <c r="E211" i="11"/>
  <c r="E210" i="11"/>
  <c r="E209" i="11"/>
  <c r="E205" i="11"/>
  <c r="E204" i="11"/>
  <c r="E203" i="11"/>
  <c r="E202" i="11"/>
  <c r="E200" i="11"/>
  <c r="E199" i="11"/>
  <c r="E197" i="11"/>
  <c r="E196" i="11"/>
  <c r="E194" i="11"/>
  <c r="E193" i="11"/>
  <c r="E192" i="11"/>
  <c r="E191" i="11"/>
  <c r="E190" i="11"/>
  <c r="E188" i="11"/>
  <c r="E187" i="11"/>
  <c r="E186" i="11"/>
  <c r="E185" i="11"/>
  <c r="E183" i="11"/>
  <c r="E182" i="11"/>
  <c r="E181" i="11"/>
  <c r="E177" i="11"/>
  <c r="E176" i="11"/>
  <c r="E175" i="11"/>
  <c r="E173" i="11"/>
  <c r="E172" i="11"/>
  <c r="E171" i="11"/>
  <c r="E170" i="11"/>
  <c r="E168" i="11"/>
  <c r="E166" i="11"/>
  <c r="E165" i="11"/>
  <c r="E164" i="11"/>
  <c r="E163" i="11"/>
  <c r="E162" i="11"/>
  <c r="E161" i="11"/>
  <c r="E158" i="11"/>
  <c r="E140" i="11"/>
  <c r="E139" i="11"/>
  <c r="E138" i="11"/>
  <c r="E136" i="11"/>
  <c r="E130" i="11"/>
  <c r="E128" i="11"/>
  <c r="E127" i="11"/>
  <c r="E126" i="11"/>
  <c r="E125" i="11"/>
  <c r="E123" i="11"/>
  <c r="E122" i="11"/>
  <c r="E121" i="11"/>
  <c r="E120" i="11"/>
  <c r="E119" i="11"/>
  <c r="E110" i="11"/>
  <c r="E109" i="11"/>
  <c r="E108" i="11"/>
  <c r="E106" i="11"/>
  <c r="E105" i="11"/>
  <c r="E103" i="11"/>
  <c r="E102" i="11"/>
  <c r="E101" i="11"/>
  <c r="E99" i="11"/>
  <c r="E98" i="11"/>
  <c r="E97" i="11"/>
  <c r="E96" i="11"/>
  <c r="E95" i="11"/>
  <c r="E94" i="11"/>
  <c r="E92" i="11"/>
  <c r="E91" i="11"/>
  <c r="E90" i="11"/>
  <c r="E85" i="11"/>
  <c r="E84" i="11"/>
  <c r="E83" i="11"/>
  <c r="E82" i="11"/>
  <c r="E81" i="11"/>
  <c r="E80" i="11"/>
  <c r="E78" i="11"/>
  <c r="E77" i="11"/>
  <c r="E76" i="11"/>
  <c r="E73" i="11"/>
  <c r="E72" i="11"/>
  <c r="E71" i="11"/>
  <c r="E66" i="11"/>
  <c r="E63" i="11"/>
  <c r="E62" i="11"/>
  <c r="E61" i="11"/>
  <c r="E60" i="11"/>
  <c r="E57" i="11"/>
  <c r="E56" i="11"/>
  <c r="E52" i="11"/>
  <c r="E51" i="11"/>
  <c r="E49" i="11"/>
  <c r="E43" i="11"/>
  <c r="E42" i="11"/>
  <c r="E41" i="11"/>
  <c r="E39" i="11"/>
  <c r="E38" i="11"/>
  <c r="E37" i="11"/>
  <c r="E35" i="11"/>
  <c r="E28" i="11"/>
  <c r="E27" i="11"/>
  <c r="E26" i="11"/>
  <c r="E24" i="11"/>
  <c r="E23" i="11"/>
  <c r="E22" i="11"/>
  <c r="E21" i="11"/>
  <c r="E15" i="11"/>
  <c r="E14" i="11"/>
  <c r="E13" i="11"/>
  <c r="E12" i="11"/>
  <c r="E10" i="11"/>
  <c r="E9" i="11"/>
  <c r="E8" i="11"/>
  <c r="E7" i="11"/>
  <c r="C1526" i="11" l="1"/>
  <c r="B1526" i="11"/>
  <c r="B1472" i="11" s="1"/>
  <c r="C917" i="11"/>
  <c r="D917" i="11"/>
  <c r="B917" i="11"/>
  <c r="B739" i="11" s="1"/>
  <c r="C6" i="11"/>
  <c r="D6" i="11"/>
  <c r="B6" i="11"/>
  <c r="C739" i="11" l="1"/>
  <c r="C1472" i="11"/>
  <c r="E1472" i="11" s="1"/>
  <c r="E917" i="11"/>
  <c r="D739" i="11"/>
  <c r="E739" i="11" s="1"/>
  <c r="E1526" i="11"/>
  <c r="E6" i="11"/>
  <c r="E29" i="10"/>
  <c r="E35" i="2"/>
  <c r="B35" i="2"/>
  <c r="C22" i="2"/>
  <c r="D22" i="2"/>
  <c r="C8" i="2"/>
  <c r="C23" i="14" s="1"/>
  <c r="D8" i="2"/>
  <c r="D23" i="14" s="1"/>
  <c r="B28" i="2"/>
  <c r="F30" i="2"/>
  <c r="E29" i="2"/>
  <c r="E28" i="2" s="1"/>
  <c r="F12" i="2"/>
  <c r="E11" i="2"/>
  <c r="B11" i="2"/>
  <c r="G20" i="4"/>
  <c r="D40" i="3"/>
  <c r="C40" i="3"/>
  <c r="F262" i="1"/>
  <c r="E261" i="1"/>
  <c r="B261" i="1"/>
  <c r="F261" i="1" s="1"/>
  <c r="F236" i="1"/>
  <c r="F222" i="1"/>
  <c r="E221" i="1"/>
  <c r="B221" i="1"/>
  <c r="F221" i="1" s="1"/>
  <c r="F162" i="1"/>
  <c r="F163" i="1"/>
  <c r="E161" i="1"/>
  <c r="B161" i="1"/>
  <c r="F113" i="1"/>
  <c r="E112" i="1"/>
  <c r="B112" i="1"/>
  <c r="F107" i="1"/>
  <c r="F89" i="1"/>
  <c r="E88" i="1"/>
  <c r="B88" i="1"/>
  <c r="F47" i="1"/>
  <c r="E22" i="1"/>
  <c r="B22" i="1"/>
  <c r="E44" i="1"/>
  <c r="B44" i="1"/>
  <c r="F23" i="1"/>
  <c r="E51" i="10"/>
  <c r="E48" i="10"/>
  <c r="B26" i="8"/>
  <c r="B23" i="8"/>
  <c r="B21" i="8"/>
  <c r="B19" i="8"/>
  <c r="B29" i="8" s="1"/>
  <c r="B10" i="8"/>
  <c r="B8" i="8"/>
  <c r="B13" i="8" s="1"/>
  <c r="B33" i="2"/>
  <c r="B32" i="2" s="1"/>
  <c r="B19" i="2"/>
  <c r="B17" i="2"/>
  <c r="B16" i="2" s="1"/>
  <c r="B13" i="2"/>
  <c r="B60" i="4"/>
  <c r="B51" i="4"/>
  <c r="B46" i="4"/>
  <c r="B39" i="4"/>
  <c r="B36" i="4"/>
  <c r="B30" i="4"/>
  <c r="B22" i="4"/>
  <c r="B18" i="4"/>
  <c r="B15" i="4"/>
  <c r="B8" i="4"/>
  <c r="B47" i="3"/>
  <c r="B44" i="3"/>
  <c r="B41" i="3"/>
  <c r="B38" i="3"/>
  <c r="B35" i="3"/>
  <c r="B33" i="3"/>
  <c r="B31" i="3"/>
  <c r="B21" i="3"/>
  <c r="B18" i="3"/>
  <c r="B15" i="3"/>
  <c r="B12" i="3"/>
  <c r="B10" i="3"/>
  <c r="B8" i="3"/>
  <c r="B259" i="1"/>
  <c r="B257" i="1"/>
  <c r="B252" i="1"/>
  <c r="B250" i="1"/>
  <c r="B247" i="1"/>
  <c r="B245" i="1"/>
  <c r="B237" i="1"/>
  <c r="B234" i="1"/>
  <c r="B228" i="1"/>
  <c r="B226" i="1"/>
  <c r="B225" i="1"/>
  <c r="B218" i="1"/>
  <c r="B216" i="1"/>
  <c r="B212" i="1"/>
  <c r="B207" i="1"/>
  <c r="B206" i="1" s="1"/>
  <c r="B203" i="1"/>
  <c r="B200" i="1"/>
  <c r="B197" i="1"/>
  <c r="B195" i="1"/>
  <c r="B193" i="1"/>
  <c r="B189" i="1"/>
  <c r="B186" i="1"/>
  <c r="B184" i="1"/>
  <c r="B177" i="1"/>
  <c r="B174" i="1"/>
  <c r="B164" i="1"/>
  <c r="B159" i="1"/>
  <c r="B149" i="1"/>
  <c r="B142" i="1"/>
  <c r="B137" i="1"/>
  <c r="B131" i="1"/>
  <c r="B129" i="1"/>
  <c r="B124" i="1"/>
  <c r="B114" i="1"/>
  <c r="B110" i="1"/>
  <c r="B104" i="1"/>
  <c r="B102" i="1"/>
  <c r="B98" i="1"/>
  <c r="B97" i="1" s="1"/>
  <c r="B90" i="1"/>
  <c r="B84" i="1"/>
  <c r="B83" i="1" s="1"/>
  <c r="B79" i="1"/>
  <c r="B76" i="1"/>
  <c r="B72" i="1"/>
  <c r="B69" i="1"/>
  <c r="B65" i="1"/>
  <c r="B61" i="1"/>
  <c r="B56" i="1"/>
  <c r="B51" i="1"/>
  <c r="B48" i="1"/>
  <c r="B41" i="1"/>
  <c r="B38" i="1"/>
  <c r="B34" i="1"/>
  <c r="B32" i="1"/>
  <c r="B28" i="1"/>
  <c r="B25" i="1"/>
  <c r="B14" i="1"/>
  <c r="B50" i="3" l="1"/>
  <c r="B25" i="3"/>
  <c r="B256" i="1"/>
  <c r="F88" i="1"/>
  <c r="B136" i="1"/>
  <c r="B55" i="1"/>
  <c r="B10" i="2"/>
  <c r="B38" i="2"/>
  <c r="B26" i="2"/>
  <c r="B24" i="14" s="1"/>
  <c r="F11" i="2"/>
  <c r="B66" i="4"/>
  <c r="B211" i="1"/>
  <c r="B68" i="1"/>
  <c r="F161" i="1"/>
  <c r="B101" i="1"/>
  <c r="B95" i="1" s="1"/>
  <c r="B16" i="14" s="1"/>
  <c r="B183" i="1"/>
  <c r="F112" i="1"/>
  <c r="B87" i="1"/>
  <c r="B13" i="1"/>
  <c r="B192" i="1"/>
  <c r="B75" i="1"/>
  <c r="B123" i="1"/>
  <c r="B233" i="1"/>
  <c r="B31" i="1"/>
  <c r="B173" i="1"/>
  <c r="F29" i="2"/>
  <c r="B224" i="1" l="1"/>
  <c r="B19" i="14" s="1"/>
  <c r="B22" i="2"/>
  <c r="B8" i="2"/>
  <c r="B23" i="14" s="1"/>
  <c r="B25" i="14" s="1"/>
  <c r="B121" i="1"/>
  <c r="B12" i="1"/>
  <c r="B15" i="14" s="1"/>
  <c r="B117" i="1"/>
  <c r="E47" i="3"/>
  <c r="E44" i="3"/>
  <c r="E41" i="3"/>
  <c r="E38" i="3"/>
  <c r="E35" i="3"/>
  <c r="E33" i="3"/>
  <c r="E31" i="3"/>
  <c r="E45" i="10"/>
  <c r="E42" i="10"/>
  <c r="E41" i="10"/>
  <c r="E38" i="10"/>
  <c r="E37" i="10"/>
  <c r="E34" i="10"/>
  <c r="E33" i="10"/>
  <c r="E32" i="10"/>
  <c r="E28" i="10"/>
  <c r="E27" i="10"/>
  <c r="E26" i="10"/>
  <c r="E25" i="10"/>
  <c r="E22" i="10"/>
  <c r="E21" i="10"/>
  <c r="E18" i="10"/>
  <c r="E15" i="10"/>
  <c r="E14" i="10"/>
  <c r="C26" i="2"/>
  <c r="C24" i="14" s="1"/>
  <c r="C25" i="14" s="1"/>
  <c r="D26" i="2"/>
  <c r="D24" i="14" s="1"/>
  <c r="D25" i="14" s="1"/>
  <c r="F10" i="4"/>
  <c r="G10" i="4"/>
  <c r="D224" i="1"/>
  <c r="D19" i="14" s="1"/>
  <c r="C224" i="1"/>
  <c r="C19" i="14" s="1"/>
  <c r="E228" i="1"/>
  <c r="F231" i="1"/>
  <c r="E218" i="1"/>
  <c r="E19" i="2"/>
  <c r="F108" i="1"/>
  <c r="E41" i="1"/>
  <c r="F43" i="1"/>
  <c r="E28" i="1"/>
  <c r="C50" i="10"/>
  <c r="D50" i="10"/>
  <c r="C47" i="10"/>
  <c r="D47" i="10"/>
  <c r="C44" i="10"/>
  <c r="D44" i="10"/>
  <c r="C40" i="10"/>
  <c r="D40" i="10"/>
  <c r="C36" i="10"/>
  <c r="D36" i="10"/>
  <c r="C31" i="10"/>
  <c r="D31" i="10"/>
  <c r="C24" i="10"/>
  <c r="D24" i="10"/>
  <c r="C20" i="10"/>
  <c r="D20" i="10"/>
  <c r="C17" i="10"/>
  <c r="D17" i="10"/>
  <c r="C13" i="10"/>
  <c r="D13" i="10"/>
  <c r="D60" i="4"/>
  <c r="E60" i="4"/>
  <c r="C60" i="4"/>
  <c r="G62" i="4"/>
  <c r="F62" i="4"/>
  <c r="D4" i="11"/>
  <c r="E4" i="11"/>
  <c r="B11" i="10"/>
  <c r="B4" i="11" s="1"/>
  <c r="C11" i="10"/>
  <c r="C4" i="11" s="1"/>
  <c r="B14" i="14" l="1"/>
  <c r="B264" i="1"/>
  <c r="B18" i="14"/>
  <c r="B20" i="14" s="1"/>
  <c r="B27" i="14" s="1"/>
  <c r="B17" i="14"/>
  <c r="E17" i="10"/>
  <c r="E36" i="10"/>
  <c r="E50" i="10"/>
  <c r="E20" i="10"/>
  <c r="E40" i="10"/>
  <c r="E47" i="10"/>
  <c r="E13" i="10"/>
  <c r="E31" i="10"/>
  <c r="B53" i="10"/>
  <c r="E24" i="10"/>
  <c r="E44" i="10"/>
  <c r="F19" i="2"/>
  <c r="C53" i="10"/>
  <c r="D53" i="10"/>
  <c r="F27" i="8"/>
  <c r="G27" i="8"/>
  <c r="F22" i="8"/>
  <c r="G22" i="8"/>
  <c r="F126" i="1"/>
  <c r="F220" i="1"/>
  <c r="E124" i="1"/>
  <c r="F254" i="1"/>
  <c r="E252" i="1"/>
  <c r="F251" i="1"/>
  <c r="E250" i="1"/>
  <c r="F260" i="1"/>
  <c r="F258" i="1"/>
  <c r="F253" i="1"/>
  <c r="F249" i="1"/>
  <c r="F248" i="1"/>
  <c r="F246" i="1"/>
  <c r="F244" i="1"/>
  <c r="F243" i="1"/>
  <c r="F242" i="1"/>
  <c r="F241" i="1"/>
  <c r="F240" i="1"/>
  <c r="F239" i="1"/>
  <c r="F238" i="1"/>
  <c r="F235" i="1"/>
  <c r="F230" i="1"/>
  <c r="F229" i="1"/>
  <c r="F227" i="1"/>
  <c r="F214" i="1"/>
  <c r="F204" i="1"/>
  <c r="E203" i="1"/>
  <c r="F190" i="1"/>
  <c r="E189" i="1"/>
  <c r="F170" i="1"/>
  <c r="F128" i="1"/>
  <c r="F29" i="1"/>
  <c r="F28" i="1"/>
  <c r="E104" i="1"/>
  <c r="F115" i="1"/>
  <c r="F111" i="1"/>
  <c r="F109" i="1"/>
  <c r="F106" i="1"/>
  <c r="F105" i="1"/>
  <c r="F103" i="1"/>
  <c r="E114" i="1"/>
  <c r="E110" i="1"/>
  <c r="E102" i="1"/>
  <c r="F91" i="1"/>
  <c r="E90" i="1"/>
  <c r="F85" i="1"/>
  <c r="E84" i="1"/>
  <c r="F77" i="1"/>
  <c r="E76" i="1"/>
  <c r="F49" i="1"/>
  <c r="F50" i="1"/>
  <c r="F42" i="1"/>
  <c r="E48" i="1"/>
  <c r="F41" i="1"/>
  <c r="G43" i="3"/>
  <c r="D41" i="3"/>
  <c r="C41" i="3"/>
  <c r="F43" i="3"/>
  <c r="G20" i="3"/>
  <c r="D18" i="3"/>
  <c r="E18" i="3"/>
  <c r="C18" i="3"/>
  <c r="F20" i="3"/>
  <c r="D26" i="8"/>
  <c r="E26" i="8"/>
  <c r="C26" i="8"/>
  <c r="D21" i="8"/>
  <c r="E21" i="8"/>
  <c r="C21" i="8"/>
  <c r="D12" i="1"/>
  <c r="D15" i="14" s="1"/>
  <c r="C12" i="1"/>
  <c r="C15" i="14" s="1"/>
  <c r="E101" i="1" l="1"/>
  <c r="E87" i="1"/>
  <c r="G21" i="8"/>
  <c r="F250" i="1"/>
  <c r="F114" i="1"/>
  <c r="F48" i="1"/>
  <c r="E83" i="1"/>
  <c r="F102" i="1"/>
  <c r="F203" i="1"/>
  <c r="F189" i="1"/>
  <c r="F110" i="1"/>
  <c r="F104" i="1"/>
  <c r="E53" i="10"/>
  <c r="F90" i="1"/>
  <c r="G26" i="8"/>
  <c r="F21" i="8"/>
  <c r="F26" i="8"/>
  <c r="F84" i="1"/>
  <c r="G49" i="4"/>
  <c r="D46" i="4"/>
  <c r="E46" i="4"/>
  <c r="C46" i="4"/>
  <c r="F49" i="4"/>
  <c r="G28" i="4"/>
  <c r="D22" i="4"/>
  <c r="E22" i="4"/>
  <c r="C22" i="4"/>
  <c r="F28" i="4"/>
  <c r="D21" i="3"/>
  <c r="E21" i="3"/>
  <c r="E15" i="3"/>
  <c r="E12" i="3"/>
  <c r="E10" i="3"/>
  <c r="E8" i="3"/>
  <c r="D31" i="3"/>
  <c r="D33" i="3"/>
  <c r="D35" i="3"/>
  <c r="D38" i="3"/>
  <c r="D44" i="3"/>
  <c r="D47" i="3"/>
  <c r="C47" i="3"/>
  <c r="C44" i="3"/>
  <c r="C38" i="3"/>
  <c r="C35" i="3"/>
  <c r="C33" i="3"/>
  <c r="C31" i="3"/>
  <c r="D121" i="1"/>
  <c r="D18" i="14" s="1"/>
  <c r="D17" i="14" s="1"/>
  <c r="C121" i="1"/>
  <c r="C18" i="14" s="1"/>
  <c r="C17" i="14" s="1"/>
  <c r="D95" i="1"/>
  <c r="D16" i="14" s="1"/>
  <c r="D14" i="14" s="1"/>
  <c r="C95" i="1"/>
  <c r="C16" i="14" s="1"/>
  <c r="C14" i="14" s="1"/>
  <c r="D20" i="14" l="1"/>
  <c r="D27" i="14" s="1"/>
  <c r="C20" i="14"/>
  <c r="C27" i="14" s="1"/>
  <c r="F83" i="1"/>
  <c r="G83" i="1"/>
  <c r="F101" i="1"/>
  <c r="E25" i="3"/>
  <c r="E50" i="3"/>
  <c r="D50" i="3"/>
  <c r="C50" i="3"/>
  <c r="G25" i="8"/>
  <c r="F25" i="8"/>
  <c r="G24" i="8"/>
  <c r="F24" i="8"/>
  <c r="G20" i="8"/>
  <c r="F20" i="8"/>
  <c r="G11" i="8"/>
  <c r="F11" i="8"/>
  <c r="G9" i="8"/>
  <c r="F9" i="8"/>
  <c r="D23" i="8"/>
  <c r="E23" i="8"/>
  <c r="D19" i="8"/>
  <c r="E19" i="8"/>
  <c r="C23" i="8"/>
  <c r="C19" i="8"/>
  <c r="D10" i="8"/>
  <c r="E10" i="8"/>
  <c r="D8" i="8"/>
  <c r="D13" i="8" s="1"/>
  <c r="E8" i="8"/>
  <c r="E13" i="8" s="1"/>
  <c r="C10" i="8"/>
  <c r="C8" i="8"/>
  <c r="C13" i="8" s="1"/>
  <c r="F36" i="2"/>
  <c r="F34" i="2"/>
  <c r="F18" i="2"/>
  <c r="F14" i="2"/>
  <c r="F35" i="2"/>
  <c r="E33" i="2"/>
  <c r="G28" i="2"/>
  <c r="E17" i="2"/>
  <c r="E13" i="2"/>
  <c r="E10" i="2" s="1"/>
  <c r="D38" i="2"/>
  <c r="C38" i="2"/>
  <c r="G64" i="4"/>
  <c r="F64" i="4"/>
  <c r="G63" i="4"/>
  <c r="F63" i="4"/>
  <c r="G61" i="4"/>
  <c r="F61" i="4"/>
  <c r="G58" i="4"/>
  <c r="F58" i="4"/>
  <c r="G57" i="4"/>
  <c r="F57" i="4"/>
  <c r="G56" i="4"/>
  <c r="F56" i="4"/>
  <c r="G55" i="4"/>
  <c r="F55" i="4"/>
  <c r="G54" i="4"/>
  <c r="F54" i="4"/>
  <c r="G53" i="4"/>
  <c r="F53" i="4"/>
  <c r="G52" i="4"/>
  <c r="F52" i="4"/>
  <c r="G48" i="4"/>
  <c r="F48" i="4"/>
  <c r="G47" i="4"/>
  <c r="F47" i="4"/>
  <c r="G44" i="4"/>
  <c r="F44" i="4"/>
  <c r="G43" i="4"/>
  <c r="F43" i="4"/>
  <c r="G42" i="4"/>
  <c r="F42" i="4"/>
  <c r="G41" i="4"/>
  <c r="F41" i="4"/>
  <c r="G40" i="4"/>
  <c r="F40" i="4"/>
  <c r="G37" i="4"/>
  <c r="F37" i="4"/>
  <c r="G34" i="4"/>
  <c r="F34" i="4"/>
  <c r="G33" i="4"/>
  <c r="F33" i="4"/>
  <c r="G32" i="4"/>
  <c r="F32" i="4"/>
  <c r="G31" i="4"/>
  <c r="F31" i="4"/>
  <c r="G27" i="4"/>
  <c r="F27" i="4"/>
  <c r="G26" i="4"/>
  <c r="F26" i="4"/>
  <c r="G25" i="4"/>
  <c r="F25" i="4"/>
  <c r="G24" i="4"/>
  <c r="F24" i="4"/>
  <c r="G23" i="4"/>
  <c r="F23" i="4"/>
  <c r="F20" i="4"/>
  <c r="G19" i="4"/>
  <c r="F19" i="4"/>
  <c r="G16" i="4"/>
  <c r="F16" i="4"/>
  <c r="G13" i="4"/>
  <c r="F13" i="4"/>
  <c r="G12" i="4"/>
  <c r="F12" i="4"/>
  <c r="G11" i="4"/>
  <c r="F11" i="4"/>
  <c r="G9" i="4"/>
  <c r="F9" i="4"/>
  <c r="D51" i="4"/>
  <c r="E51" i="4"/>
  <c r="F46" i="4"/>
  <c r="D39" i="4"/>
  <c r="E39" i="4"/>
  <c r="D36" i="4"/>
  <c r="E36" i="4"/>
  <c r="D30" i="4"/>
  <c r="E30" i="4"/>
  <c r="D18" i="4"/>
  <c r="E18" i="4"/>
  <c r="D15" i="4"/>
  <c r="E15" i="4"/>
  <c r="D8" i="4"/>
  <c r="E8" i="4"/>
  <c r="C51" i="4"/>
  <c r="C39" i="4"/>
  <c r="C36" i="4"/>
  <c r="C30" i="4"/>
  <c r="C18" i="4"/>
  <c r="C15" i="4"/>
  <c r="C8" i="4"/>
  <c r="G48" i="3"/>
  <c r="F48" i="3"/>
  <c r="G47" i="3"/>
  <c r="F47" i="3"/>
  <c r="G46" i="3"/>
  <c r="F46" i="3"/>
  <c r="G45" i="3"/>
  <c r="F45" i="3"/>
  <c r="G44" i="3"/>
  <c r="F44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G34" i="3"/>
  <c r="F34" i="3"/>
  <c r="G33" i="3"/>
  <c r="F33" i="3"/>
  <c r="G32" i="3"/>
  <c r="F32" i="3"/>
  <c r="G31" i="3"/>
  <c r="F31" i="3"/>
  <c r="G23" i="3"/>
  <c r="F23" i="3"/>
  <c r="G22" i="3"/>
  <c r="F22" i="3"/>
  <c r="F21" i="3"/>
  <c r="G19" i="3"/>
  <c r="F19" i="3"/>
  <c r="G18" i="3"/>
  <c r="F18" i="3"/>
  <c r="G17" i="3"/>
  <c r="F17" i="3"/>
  <c r="G16" i="3"/>
  <c r="F16" i="3"/>
  <c r="F15" i="3"/>
  <c r="G14" i="3"/>
  <c r="F14" i="3"/>
  <c r="G13" i="3"/>
  <c r="F13" i="3"/>
  <c r="F12" i="3"/>
  <c r="G11" i="3"/>
  <c r="F11" i="3"/>
  <c r="F10" i="3"/>
  <c r="G9" i="3"/>
  <c r="F9" i="3"/>
  <c r="F8" i="3"/>
  <c r="D8" i="3"/>
  <c r="D10" i="3"/>
  <c r="D12" i="3"/>
  <c r="D15" i="3"/>
  <c r="G21" i="3"/>
  <c r="C21" i="3"/>
  <c r="C15" i="3"/>
  <c r="C12" i="3"/>
  <c r="C10" i="3"/>
  <c r="C8" i="3"/>
  <c r="E259" i="1"/>
  <c r="E257" i="1"/>
  <c r="E247" i="1"/>
  <c r="E245" i="1"/>
  <c r="E237" i="1"/>
  <c r="E234" i="1"/>
  <c r="E226" i="1"/>
  <c r="F218" i="1"/>
  <c r="E216" i="1"/>
  <c r="E212" i="1"/>
  <c r="E207" i="1"/>
  <c r="E200" i="1"/>
  <c r="E197" i="1"/>
  <c r="E195" i="1"/>
  <c r="E193" i="1"/>
  <c r="E186" i="1"/>
  <c r="E184" i="1"/>
  <c r="E177" i="1"/>
  <c r="E174" i="1"/>
  <c r="E164" i="1"/>
  <c r="E159" i="1"/>
  <c r="E149" i="1"/>
  <c r="E142" i="1"/>
  <c r="E137" i="1"/>
  <c r="E131" i="1"/>
  <c r="E129" i="1"/>
  <c r="F124" i="1"/>
  <c r="G101" i="1"/>
  <c r="E98" i="1"/>
  <c r="E79" i="1"/>
  <c r="F76" i="1"/>
  <c r="E72" i="1"/>
  <c r="E69" i="1"/>
  <c r="E65" i="1"/>
  <c r="E61" i="1"/>
  <c r="E56" i="1"/>
  <c r="E51" i="1"/>
  <c r="E38" i="1"/>
  <c r="E34" i="1"/>
  <c r="E32" i="1"/>
  <c r="E25" i="1"/>
  <c r="E14" i="1"/>
  <c r="F219" i="1"/>
  <c r="F217" i="1"/>
  <c r="F215" i="1"/>
  <c r="F213" i="1"/>
  <c r="F209" i="1"/>
  <c r="F208" i="1"/>
  <c r="F202" i="1"/>
  <c r="F201" i="1"/>
  <c r="F199" i="1"/>
  <c r="F198" i="1"/>
  <c r="F196" i="1"/>
  <c r="F194" i="1"/>
  <c r="F188" i="1"/>
  <c r="F187" i="1"/>
  <c r="F185" i="1"/>
  <c r="F181" i="1"/>
  <c r="F180" i="1"/>
  <c r="F179" i="1"/>
  <c r="F178" i="1"/>
  <c r="F176" i="1"/>
  <c r="F175" i="1"/>
  <c r="F171" i="1"/>
  <c r="F169" i="1"/>
  <c r="F168" i="1"/>
  <c r="F167" i="1"/>
  <c r="F166" i="1"/>
  <c r="F165" i="1"/>
  <c r="F160" i="1"/>
  <c r="F158" i="1"/>
  <c r="F157" i="1"/>
  <c r="F156" i="1"/>
  <c r="F155" i="1"/>
  <c r="F154" i="1"/>
  <c r="F153" i="1"/>
  <c r="F152" i="1"/>
  <c r="F151" i="1"/>
  <c r="F150" i="1"/>
  <c r="F148" i="1"/>
  <c r="F147" i="1"/>
  <c r="F146" i="1"/>
  <c r="F145" i="1"/>
  <c r="F144" i="1"/>
  <c r="F143" i="1"/>
  <c r="F141" i="1"/>
  <c r="F140" i="1"/>
  <c r="F139" i="1"/>
  <c r="F138" i="1"/>
  <c r="F134" i="1"/>
  <c r="F133" i="1"/>
  <c r="F132" i="1"/>
  <c r="F130" i="1"/>
  <c r="F127" i="1"/>
  <c r="F125" i="1"/>
  <c r="F99" i="1"/>
  <c r="F81" i="1"/>
  <c r="F80" i="1"/>
  <c r="F78" i="1"/>
  <c r="F73" i="1"/>
  <c r="F71" i="1"/>
  <c r="F70" i="1"/>
  <c r="F66" i="1"/>
  <c r="F64" i="1"/>
  <c r="F63" i="1"/>
  <c r="F62" i="1"/>
  <c r="F60" i="1"/>
  <c r="F59" i="1"/>
  <c r="F58" i="1"/>
  <c r="F57" i="1"/>
  <c r="F53" i="1"/>
  <c r="F52" i="1"/>
  <c r="F46" i="1"/>
  <c r="F45" i="1"/>
  <c r="F40" i="1"/>
  <c r="F39" i="1"/>
  <c r="F37" i="1"/>
  <c r="F36" i="1"/>
  <c r="F35" i="1"/>
  <c r="F33" i="1"/>
  <c r="F27" i="1"/>
  <c r="F26" i="1"/>
  <c r="F24" i="1"/>
  <c r="F21" i="1"/>
  <c r="F20" i="1"/>
  <c r="F19" i="1"/>
  <c r="F18" i="1"/>
  <c r="F17" i="1"/>
  <c r="F16" i="1"/>
  <c r="F15" i="1"/>
  <c r="E256" i="1" l="1"/>
  <c r="E211" i="1"/>
  <c r="E136" i="1"/>
  <c r="F23" i="8"/>
  <c r="F10" i="8"/>
  <c r="F8" i="8"/>
  <c r="E32" i="2"/>
  <c r="E38" i="2" s="1"/>
  <c r="E16" i="2"/>
  <c r="E22" i="2" s="1"/>
  <c r="F25" i="3"/>
  <c r="G12" i="3"/>
  <c r="G10" i="3"/>
  <c r="G15" i="3"/>
  <c r="F50" i="3"/>
  <c r="F30" i="4"/>
  <c r="F8" i="4"/>
  <c r="F18" i="4"/>
  <c r="F36" i="4"/>
  <c r="F39" i="4"/>
  <c r="F51" i="4"/>
  <c r="F38" i="1"/>
  <c r="F25" i="1"/>
  <c r="F65" i="1"/>
  <c r="F32" i="1"/>
  <c r="E97" i="1"/>
  <c r="F22" i="1"/>
  <c r="F61" i="1"/>
  <c r="F34" i="1"/>
  <c r="F72" i="1"/>
  <c r="D29" i="8"/>
  <c r="C29" i="8"/>
  <c r="F33" i="2"/>
  <c r="F17" i="2"/>
  <c r="F200" i="1"/>
  <c r="F259" i="1"/>
  <c r="F129" i="1"/>
  <c r="F149" i="1"/>
  <c r="F177" i="1"/>
  <c r="F195" i="1"/>
  <c r="F226" i="1"/>
  <c r="F245" i="1"/>
  <c r="F186" i="1"/>
  <c r="F234" i="1"/>
  <c r="F131" i="1"/>
  <c r="F159" i="1"/>
  <c r="F197" i="1"/>
  <c r="F216" i="1"/>
  <c r="F228" i="1"/>
  <c r="F247" i="1"/>
  <c r="F237" i="1"/>
  <c r="F207" i="1"/>
  <c r="F142" i="1"/>
  <c r="F137" i="1"/>
  <c r="G19" i="8"/>
  <c r="E29" i="8"/>
  <c r="F257" i="1"/>
  <c r="F193" i="1"/>
  <c r="E192" i="1"/>
  <c r="F252" i="1"/>
  <c r="E233" i="1"/>
  <c r="F212" i="1"/>
  <c r="F14" i="1"/>
  <c r="E13" i="1"/>
  <c r="F184" i="1"/>
  <c r="E183" i="1"/>
  <c r="F51" i="1"/>
  <c r="E31" i="1"/>
  <c r="F44" i="1"/>
  <c r="G8" i="4"/>
  <c r="G50" i="3"/>
  <c r="C25" i="3"/>
  <c r="G23" i="8"/>
  <c r="D25" i="3"/>
  <c r="E75" i="1"/>
  <c r="E173" i="1"/>
  <c r="G8" i="8"/>
  <c r="F19" i="8"/>
  <c r="G10" i="8"/>
  <c r="F13" i="2"/>
  <c r="F28" i="2"/>
  <c r="G36" i="4"/>
  <c r="G30" i="4"/>
  <c r="G51" i="4"/>
  <c r="G22" i="4"/>
  <c r="G15" i="4"/>
  <c r="E225" i="1"/>
  <c r="E206" i="1"/>
  <c r="F174" i="1"/>
  <c r="F98" i="1"/>
  <c r="G87" i="1"/>
  <c r="F87" i="1"/>
  <c r="F79" i="1"/>
  <c r="E68" i="1"/>
  <c r="F69" i="1"/>
  <c r="F15" i="4"/>
  <c r="G18" i="4"/>
  <c r="F22" i="4"/>
  <c r="G39" i="4"/>
  <c r="G46" i="4"/>
  <c r="E66" i="4"/>
  <c r="F60" i="4"/>
  <c r="G60" i="4"/>
  <c r="D66" i="4"/>
  <c r="G8" i="3"/>
  <c r="F164" i="1"/>
  <c r="E123" i="1"/>
  <c r="E55" i="1"/>
  <c r="F56" i="1"/>
  <c r="E8" i="2" l="1"/>
  <c r="E23" i="14" s="1"/>
  <c r="G10" i="2"/>
  <c r="F38" i="2"/>
  <c r="E26" i="2"/>
  <c r="E24" i="14" s="1"/>
  <c r="G8" i="2"/>
  <c r="G16" i="2"/>
  <c r="G25" i="3"/>
  <c r="F66" i="4"/>
  <c r="F97" i="1"/>
  <c r="G97" i="1"/>
  <c r="E95" i="1"/>
  <c r="E16" i="14" s="1"/>
  <c r="G31" i="1"/>
  <c r="F55" i="1"/>
  <c r="F75" i="1"/>
  <c r="G68" i="1"/>
  <c r="E224" i="1"/>
  <c r="F225" i="1"/>
  <c r="F183" i="1"/>
  <c r="F211" i="1"/>
  <c r="F192" i="1"/>
  <c r="F256" i="1"/>
  <c r="F206" i="1"/>
  <c r="G173" i="1"/>
  <c r="F136" i="1"/>
  <c r="G233" i="1"/>
  <c r="F233" i="1"/>
  <c r="E12" i="1"/>
  <c r="E15" i="14" s="1"/>
  <c r="G225" i="1"/>
  <c r="G206" i="1"/>
  <c r="G75" i="1"/>
  <c r="F173" i="1"/>
  <c r="G192" i="1"/>
  <c r="G211" i="1"/>
  <c r="G29" i="8"/>
  <c r="F29" i="8"/>
  <c r="G13" i="8"/>
  <c r="F13" i="8"/>
  <c r="F10" i="2"/>
  <c r="F16" i="2"/>
  <c r="F32" i="2"/>
  <c r="G32" i="2"/>
  <c r="G38" i="2"/>
  <c r="G256" i="1"/>
  <c r="G183" i="1"/>
  <c r="G136" i="1"/>
  <c r="E121" i="1"/>
  <c r="G123" i="1"/>
  <c r="F68" i="1"/>
  <c r="G55" i="1"/>
  <c r="F13" i="1"/>
  <c r="G66" i="4"/>
  <c r="F123" i="1"/>
  <c r="F31" i="1"/>
  <c r="G13" i="1"/>
  <c r="C66" i="4"/>
  <c r="C264" i="1"/>
  <c r="D264" i="1"/>
  <c r="C117" i="1"/>
  <c r="D117" i="1"/>
  <c r="F16" i="14" l="1"/>
  <c r="G16" i="14"/>
  <c r="G24" i="14"/>
  <c r="F24" i="14"/>
  <c r="E25" i="14"/>
  <c r="F23" i="14"/>
  <c r="G23" i="14"/>
  <c r="E19" i="14"/>
  <c r="E18" i="14"/>
  <c r="F15" i="14"/>
  <c r="E14" i="14"/>
  <c r="G15" i="14"/>
  <c r="F8" i="2"/>
  <c r="F26" i="2"/>
  <c r="G26" i="2"/>
  <c r="F95" i="1"/>
  <c r="G95" i="1"/>
  <c r="F12" i="1"/>
  <c r="G224" i="1"/>
  <c r="G121" i="1"/>
  <c r="F22" i="2"/>
  <c r="G22" i="2"/>
  <c r="G12" i="1"/>
  <c r="E117" i="1"/>
  <c r="F224" i="1"/>
  <c r="E264" i="1"/>
  <c r="F121" i="1"/>
  <c r="E20" i="14" l="1"/>
  <c r="G25" i="14"/>
  <c r="F25" i="14"/>
  <c r="G19" i="14"/>
  <c r="F19" i="14"/>
  <c r="E17" i="14"/>
  <c r="F18" i="14"/>
  <c r="G18" i="14"/>
  <c r="F14" i="14"/>
  <c r="G14" i="14"/>
  <c r="E27" i="14"/>
  <c r="F27" i="14" s="1"/>
  <c r="G20" i="14"/>
  <c r="F20" i="14"/>
  <c r="F117" i="1"/>
  <c r="G264" i="1"/>
  <c r="F264" i="1"/>
  <c r="G117" i="1"/>
  <c r="G17" i="14" l="1"/>
  <c r="F17" i="14"/>
</calcChain>
</file>

<file path=xl/sharedStrings.xml><?xml version="1.0" encoding="utf-8"?>
<sst xmlns="http://schemas.openxmlformats.org/spreadsheetml/2006/main" count="3740" uniqueCount="664">
  <si>
    <t>A. RAČUN PRIHODA I RASHODA</t>
  </si>
  <si>
    <t>6 Prihodi poslovanja</t>
  </si>
  <si>
    <t>61 Prihodi od poreza</t>
  </si>
  <si>
    <t>611 Porez i prirez na dohodak</t>
  </si>
  <si>
    <t>6111 Porez i prirez na dohodak od nesamostalnog rada</t>
  </si>
  <si>
    <t>613 Porezi na imovinu</t>
  </si>
  <si>
    <t>6132 Porez na nasljedstava i darove</t>
  </si>
  <si>
    <t>614 Porezi na robu i usluge</t>
  </si>
  <si>
    <t>6145 Porezi na korištenje dobara ili izvođenje aktivnosti</t>
  </si>
  <si>
    <t>6147 Porez na dobitke od igara na sreću i ostali porezi od igara na sreću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</si>
  <si>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</si>
  <si>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</si>
  <si>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</si>
  <si>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</si>
  <si>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</si>
  <si>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635 Pomoći izravnanja za decentralizirane funkcije</t>
  </si>
  <si>
    <t>6351 Tekuće pomoći izravnanja za decentralizirane funkcije</t>
  </si>
  <si>
    <t>6352 Kapitalne pomoći izravnanja za decentralizirane funkcije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</si>
  <si>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</si>
  <si>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</si>
  <si>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</si>
  <si>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</si>
  <si>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</si>
  <si>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</si>
  <si>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6416 Prihodi od dividendi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</si>
  <si>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</si>
  <si>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</si>
  <si>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</si>
  <si>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</si>
  <si>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643 Prihodi od kamata na dane zajmove</t>
  </si>
  <si>
    <t>6432 Prihodi od kamata na dane zajmove neprofitnim organizacijama, građanima i kućanstvima</t>
  </si>
  <si>
    <t>65 Prihodi od upravnih i administrativnih pristojbi, pristojbi po posebnim propisima i naknada</t>
  </si>
  <si>
    <t>651 Upravne i administrativne pristojbe</t>
  </si>
  <si>
    <t>6512 Županijske, gradske i općinske pristojbe i naknade</t>
  </si>
  <si>
    <t>6513 Ostale upravne pristojbe i naknade</t>
  </si>
  <si>
    <t>652 Prihodi po posebnim propisima</t>
  </si>
  <si>
    <t>6526 Ostali nespomenuti prihodi</t>
  </si>
  <si>
    <t>661 Prihodi od prodaje proizvoda i robe te pruženih usluga</t>
  </si>
  <si>
    <t>6615 Prihodi od pruženih usluga</t>
  </si>
  <si>
    <t>7 Prihodi od prodaje nefinancijske imovine</t>
  </si>
  <si>
    <t>71 Prihodi od prodaje neproizvedene dugotrajne imovine</t>
  </si>
  <si>
    <t>711 Prihodi od prodaje materijalne imovine - prirodnih bogatstava</t>
  </si>
  <si>
    <t>7111 Zemljište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</si>
  <si>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</si>
  <si>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</si>
  <si>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</si>
  <si>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</si>
  <si>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</si>
  <si>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</si>
  <si>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</si>
  <si>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</si>
  <si>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</si>
  <si>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</si>
  <si>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</si>
  <si>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</si>
  <si>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</si>
  <si>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</si>
  <si>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</si>
  <si>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</si>
  <si>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</si>
  <si>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</si>
  <si>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</si>
  <si>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</si>
  <si>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</si>
  <si>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</si>
  <si>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</si>
  <si>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</si>
  <si>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</si>
  <si>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</si>
  <si>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</si>
  <si>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</si>
  <si>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</si>
  <si>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</si>
  <si>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</si>
  <si>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</si>
  <si>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</si>
  <si>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</si>
  <si>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</si>
  <si>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</si>
  <si>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</si>
  <si>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</si>
  <si>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</si>
  <si>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</si>
  <si>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</si>
  <si>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</si>
  <si>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</si>
  <si>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</si>
  <si>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</si>
  <si>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</si>
  <si>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</si>
  <si>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</si>
  <si>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</si>
  <si>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351 Subvencije trgovačkim društvima u javnom sektoru</t>
  </si>
  <si>
    <t>3512 Subvencije trgovačkim društvima u javnom sektoru</t>
  </si>
  <si>
    <t>3522 Subvencije trgovačkim društvima i zadrugama izvan javnog sektora</t>
  </si>
  <si>
    <t>3523 Subvencije poljoprivrednicima i obrtnicima</t>
  </si>
  <si>
    <t>36 Pomoći dane u inozemstvo i unutar općeg proračuna</t>
  </si>
  <si>
    <t>363 Pomoći unutar općeg proračuna</t>
  </si>
  <si>
    <t>3631 Tekuće pomoći unutar općeg proračuna</t>
  </si>
  <si>
    <t>3632 Kapitalne pomoći unutar općeg proračuna</t>
  </si>
  <si>
    <t>366 Pomoći proračunskim korisnicima drugih proračuna</t>
  </si>
  <si>
    <t>3661 Tekuće pomoći proračunskim korisnicima drugih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</si>
  <si>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</si>
  <si>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</si>
  <si>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</si>
  <si>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</si>
  <si>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</si>
  <si>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</si>
  <si>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</si>
  <si>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382 Kapitalne donacije</t>
  </si>
  <si>
    <t>3821 Kapitalne donacije neprofitnim organizacijama</t>
  </si>
  <si>
    <t>383 Kazne, penali i naknade štete</t>
  </si>
  <si>
    <t>3831 Naknade šteta pravnim i fizičkim osobama</t>
  </si>
  <si>
    <t>4 Rashodi za nabavu nefinancijske imovine</t>
  </si>
  <si>
    <t>41 Rashodi za nabavu neproizvedene dugotrajne imovine</t>
  </si>
  <si>
    <t>412 Nematerijalna imovina</t>
  </si>
  <si>
    <t>4123 Licence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</si>
  <si>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</si>
  <si>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</si>
  <si>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</si>
  <si>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</si>
  <si>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</si>
  <si>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</si>
  <si>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</si>
  <si>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</si>
  <si>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</si>
  <si>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</si>
  <si>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</si>
  <si>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</si>
  <si>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</si>
  <si>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4242 Umjetnička djela (izložena u galerijama, muzejima i slično)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</si>
  <si>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</si>
  <si>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</si>
  <si>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</si>
  <si>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</si>
  <si>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</si>
  <si>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</si>
  <si>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</si>
  <si>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</si>
  <si>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B. RAČUN FINANCIRANJA</t>
  </si>
  <si>
    <t>8 Primici od financijske imovine i zaduživanja</t>
  </si>
  <si>
    <t>81 Primljeni povrati glavnica danih zajmova i depozita</t>
  </si>
  <si>
    <t>816 Primici (povrati) glavnice zajmova danih trgovačkim društvima i obrtnicima izvan javnog sektora</t>
  </si>
  <si>
    <t>8163 Povrat zajmova danih tuzemnim trgovačkim društvima izvan javnog sektora</t>
  </si>
  <si>
    <t>84 Primici od zaduživanja</t>
  </si>
  <si>
    <t>844 Primljeni krediti i zajmovi od kreditnih i ostalih financijskih institucija izvan javnog sektora</t>
  </si>
  <si>
    <t>SVEUKUPNO PRIMICI</t>
  </si>
  <si>
    <t>5 Izdaci za financijsku imovinu i otplate zajmova</t>
  </si>
  <si>
    <t>53 Izdaci za dionice i udjele u glavnici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</si>
  <si>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</si>
  <si>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</si>
  <si>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</si>
  <si>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</si>
  <si>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Brojčana oznaka i naziv računa prihoda i rashoda</t>
  </si>
  <si>
    <t>6=5/2*100</t>
  </si>
  <si>
    <t>7=5/4*100</t>
  </si>
  <si>
    <t xml:space="preserve">Članak 2. </t>
  </si>
  <si>
    <t>Brojčana oznaka i naziv izvora financiranja</t>
  </si>
  <si>
    <t>PRIHODI PO IZVORIMA FINANCIRANJA</t>
  </si>
  <si>
    <t>RASHODI PO IZVORIMA FINANCIRANJA</t>
  </si>
  <si>
    <t>Brojčana oznaka i naziv funkcijske klasifikacije</t>
  </si>
  <si>
    <t>Funk. klas: 01 Opće javne usluge</t>
  </si>
  <si>
    <t>Funk. klas: 03 Javni red i sigurnost</t>
  </si>
  <si>
    <t>Funk. klas: 04 Ekonomski poslovi</t>
  </si>
  <si>
    <t>Funk. klas: 05 Zaštita okoliša</t>
  </si>
  <si>
    <t>Funk. klas: 06 Usluge unapređenja stanovanja i zajednice</t>
  </si>
  <si>
    <t>Funk. klas: 07 Zdravstvo</t>
  </si>
  <si>
    <t>Funk. klas: 08 Rekreacija, kultura i religija</t>
  </si>
  <si>
    <t>Funk. klas: 09 Obrazovanje</t>
  </si>
  <si>
    <t>Funk. klas: 10 Socijalna zaštita</t>
  </si>
  <si>
    <t>RASHODI PREMA FUNKCIJSKOJ KLASIFIKACIJI</t>
  </si>
  <si>
    <t>Brojčana oznaka i naziv računa primitaka i izdataka</t>
  </si>
  <si>
    <t>PRIMICI PO IZVORIMA FINANCIRANJA</t>
  </si>
  <si>
    <t>IZDACI PO IZVORIMA FINANCIRANJA</t>
  </si>
  <si>
    <t>I. OPĆI DIO</t>
  </si>
  <si>
    <t>Članak 1.</t>
  </si>
  <si>
    <t xml:space="preserve">GODIŠNJI IZVJEŠTAJ O IZVRŠENJU PRORAČUNA VARAŽDINSKE ŽUPANIJE </t>
  </si>
  <si>
    <t>II. POSEBNI DIO</t>
  </si>
  <si>
    <t>Članak 3.</t>
  </si>
  <si>
    <t>5=4/3*100</t>
  </si>
  <si>
    <t>SVEUKUPNO</t>
  </si>
  <si>
    <t>6382 Kapitalne pomoći temeljem prijenosa EU sredstava</t>
  </si>
  <si>
    <t>3113 Plaće za prekovremeni rad</t>
  </si>
  <si>
    <t>3131 Doprinosi za mirovinsko osiguranje</t>
  </si>
  <si>
    <t>3813 Tekuće donacije iz EU sredstava</t>
  </si>
  <si>
    <t>Razdjel: 012 UPRAVNI ODJEL ZA POSLOVE SKUPŠTINE I ŽUPANA</t>
  </si>
  <si>
    <t>Razdjel: 015 UPRAVNI ODJEL ZA PROSVJETU, KULTURU I SPORT</t>
  </si>
  <si>
    <t>Glava: 01101 ŽUPANIJSKA SKUPŠTINA</t>
  </si>
  <si>
    <t>Glava: 01102 ŽUPAN</t>
  </si>
  <si>
    <t>Glava: 01201 UPRAVNI ODJEL ZA POSLOVE SKUPŠTINE I ŽUPANA</t>
  </si>
  <si>
    <t>Glava: 01501 UPRAVNI ODJEL ZA PROSVJETU, KULTURU I SPORT</t>
  </si>
  <si>
    <t>Glava: 01502 OSNOVNO ŠKOLSKO OBRAZOVANJE</t>
  </si>
  <si>
    <t>Glava: 01503 SREDNJEŠKOLSKO OBRAZOVANJE</t>
  </si>
  <si>
    <t>Glava: 01602 ZDRAVSTVENA ZAŠTITA</t>
  </si>
  <si>
    <t>Glava: 01702 ZAVOD ZA PROSTORNO UREĐENJE VARAŽDINSKE ŽUPANIJE</t>
  </si>
  <si>
    <t>Izvor: 11 Opći prihodi i primici</t>
  </si>
  <si>
    <t>Izvor: 71 Prihodi od nefinancijske imovine</t>
  </si>
  <si>
    <t>Izvor: 81 Namjenski primici od zaduživanja</t>
  </si>
  <si>
    <t>Izvor: 43 Ostali prihodi za posebne namjene</t>
  </si>
  <si>
    <t>Izvor: 51 Pomoći EU</t>
  </si>
  <si>
    <t>Izvor: 52 Ostale pomoći</t>
  </si>
  <si>
    <t>Izvor: 44 Decentralizirana sredstva</t>
  </si>
  <si>
    <t>Izvor: 31 Vlastiti prihodi</t>
  </si>
  <si>
    <t xml:space="preserve">Indeks 
% </t>
  </si>
  <si>
    <t>4225 Instrumenti, uređaji i strojevi</t>
  </si>
  <si>
    <t>4226 Sportska i glazbena oprema</t>
  </si>
  <si>
    <t>Izvor: 1 OPĆI PRIHODI I PRIMICI</t>
  </si>
  <si>
    <t>Izvor: 3 VLASTITI PRIHODI</t>
  </si>
  <si>
    <t>Izvor: 4 PRIHODI ZA POSEBNE NAMJENE</t>
  </si>
  <si>
    <t>Izvor: 5 POMOĆI</t>
  </si>
  <si>
    <t>Izvor: 72 Prihodi od nadoknade šteta s osnova osiguranja</t>
  </si>
  <si>
    <t>Izvor: 8 NAMJENSKI PRIMICI OD ZADUŽIVANJA</t>
  </si>
  <si>
    <t>011 Izvršna i zakonodavna tijela, financijski i fiskalni poslovi, vanjski poslovi</t>
  </si>
  <si>
    <t>013 Opće usluge</t>
  </si>
  <si>
    <t>016 Opće javne usluge koje nisu drugdje svrstane</t>
  </si>
  <si>
    <t>017 Transakcije vezane za javni dug</t>
  </si>
  <si>
    <t>Funk. klas: 02 Obrana</t>
  </si>
  <si>
    <t>032 Usluge protupožarne zaštite</t>
  </si>
  <si>
    <t>036 Rashodi za javni red i sigurnost koji nisu drugdje svrstani</t>
  </si>
  <si>
    <t>042 Poljoprivreda, šumarstvo, ribarstvo i lov</t>
  </si>
  <si>
    <t>044 Rudarstvo, proizvodnja i građevinarstvo</t>
  </si>
  <si>
    <t>045 Promet</t>
  </si>
  <si>
    <t>047 Ostale industrije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</si>
  <si>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</si>
  <si>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</si>
  <si>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</si>
  <si>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</si>
  <si>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062 Razvoj zajednice</t>
  </si>
  <si>
    <t>072 Službe za vanjske pacijente</t>
  </si>
  <si>
    <t>074 Službe javnog zdravstva</t>
  </si>
  <si>
    <t>075 Istraživanje i razvoj zdravstva</t>
  </si>
  <si>
    <t>076 Poslovi i usluge zdravstva koji nisu drugdje svrstani</t>
  </si>
  <si>
    <t>081 Službe rekreacije i sporta</t>
  </si>
  <si>
    <t>082 Službe kulture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</si>
  <si>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</si>
  <si>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</si>
  <si>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</si>
  <si>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</si>
  <si>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</si>
  <si>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</si>
  <si>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</si>
  <si>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102 Starost</t>
  </si>
  <si>
    <t>107 Socijalna pomoć stanovništvu koje nije obuhvaćeno redovnim socijalnim programima</t>
  </si>
  <si>
    <t>109 Aktivnosti socijalne zaštite koje nisu drugdje svrstane</t>
  </si>
  <si>
    <t>Razdjel: 011 PREDSTAVNIČKO I IZVRŠNO TIJELO</t>
  </si>
  <si>
    <t>Indeks 
%</t>
  </si>
  <si>
    <t>Indeks
 %</t>
  </si>
  <si>
    <t>Članak 4.</t>
  </si>
  <si>
    <t>6117 Povrat poreza i prireza na dohodak po godišnjoj prijavi</t>
  </si>
  <si>
    <t>6631 Tekuće donacije</t>
  </si>
  <si>
    <t>411 Materijalna imovina - prirodna bogatstva</t>
  </si>
  <si>
    <t>4111 Zemljište</t>
  </si>
  <si>
    <t>Izvor: 61 Donacije</t>
  </si>
  <si>
    <t>Izvor: 6 DONACIJE</t>
  </si>
  <si>
    <t>025 Rashodi za obranu koji nisu drugdje svrstani</t>
  </si>
  <si>
    <t>8443 Primljeni krediti od tuzemnih kreditnih institucija izvan javnog sektora</t>
  </si>
  <si>
    <t>Razdjel: 016 UPRAVNI ODJEL ZA ZDRAVSTVO, SOCIJALNU SKRB, CIVILNO DRUŠTVO I HRVATSKE BRANITELJE</t>
  </si>
  <si>
    <t>Glava: 01601 UPRAVNI ODJEL ZA ZDRAVSTVO, SOCIJALNU SKRB, CIVILNO DRUŠTVO I HRVATSKE BRANITELJE</t>
  </si>
  <si>
    <t>Razdjel: 018 UPRAVNI ODJEL ZA GOSPODARSTVO I EUROPSKE POSLOVE</t>
  </si>
  <si>
    <t>Glava: 01801 UPRAVNI ODJEL ZA GOSPODARSTVO I EUROPSKE POSLOVE</t>
  </si>
  <si>
    <t>Glava: 01802 JAVNA USTANOVA ZA REGIONALNI RAZVOJ VARAŽDINSKE ŽUPANIJE</t>
  </si>
  <si>
    <t>Razdjel: 019 UPRAVNI ODJEL ZA OPĆU UPRAVU</t>
  </si>
  <si>
    <t>Glava: 01901 UPRAVNI ODJEL ZA OPĆU UPRAVU</t>
  </si>
  <si>
    <t>Razdjel: 020 UPRAVNI ODJEL ZA PRORAČUN I JAVNU NABAVU</t>
  </si>
  <si>
    <t>Glava: 02001 UPRAVNI ODJEL ZA PRORAČUN I JAVNU NABAVU</t>
  </si>
  <si>
    <t>Razdjel: 021 SLUŽBA ZA UNUTARNJU REVIZIJU</t>
  </si>
  <si>
    <t>Glava: 02101 SLUŽBA ZA UNUTARNJU REVIZIJU</t>
  </si>
  <si>
    <t>6112 Porez i prirez na dohodak od samostalnih djelatnosti</t>
  </si>
  <si>
    <t>6113 Porez i prirez na dohodak od imovine i imovinskih prava</t>
  </si>
  <si>
    <t>6114 Porez i prirez na dohodak od kapitala</t>
  </si>
  <si>
    <t>6115 Porez i prirez na dohodak po godišnjoj prijavi</t>
  </si>
  <si>
    <t>6116 Porez i prirez na dohodak utvrđen u postupku nadzora za prethodne godine</t>
  </si>
  <si>
    <t>6323 Tekuće pomoći od institucija i tijela EU</t>
  </si>
  <si>
    <t>6324 Kapitalne pomoći od institucija i tijela EU</t>
  </si>
  <si>
    <t>6419 Ostali prihodi od financijske imovine</t>
  </si>
  <si>
    <t>72 Prihodi od prodaje proizvedene dugotrajne imovine</t>
  </si>
  <si>
    <t>722 Prihodi od prodaje postrojenja i opreme</t>
  </si>
  <si>
    <t>7221 Uredska oprema i namještaj</t>
  </si>
  <si>
    <t>361 Pomoći inozemnim vladama</t>
  </si>
  <si>
    <t>3611 Tekuće pomoći inozemnim vladama</t>
  </si>
  <si>
    <t>362 Pomoći međunarodnim organizacijama te institucijama i tijelima EU</t>
  </si>
  <si>
    <t>3621 Tekuće pomoći međunarodnim organizacijama te institucijama i tijelima EU</t>
  </si>
  <si>
    <t>3662 Kapitalne pomoći proračunskim korisnicima drugih proračuna</t>
  </si>
  <si>
    <t>4214 Ostali građevinski objekti</t>
  </si>
  <si>
    <t>Razdjel: 014 UPRAVNI ODJEL ZA POLJOPRIVREDU I ZAŠTITU OKOLIŠA</t>
  </si>
  <si>
    <t>Glava: 01401 UPRAVNI ODJEL ZA POLJOPRIVREDU I ZAŠTITU OKOLIŠA</t>
  </si>
  <si>
    <t>Glava: 01402 JAVNA USTANOVA ZA UPRAVLJANJE ZAŠTIĆENIM DIJELOVIMA PRIRODE</t>
  </si>
  <si>
    <t>633 Pomoći iz proračuna i izvanproračunskim korisnicima</t>
  </si>
  <si>
    <t>6331 Tekuće pomoći iz proračuna i izvanproračunskim korisnicima</t>
  </si>
  <si>
    <t>6332 Kapitalne pomoći iz proračuna i izvanproračunskim korisnicima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</si>
  <si>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</si>
  <si>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</si>
  <si>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6632 Kapitalne donacije</t>
  </si>
  <si>
    <t>68 Kazne, upravne mjere i ostali prihodi</t>
  </si>
  <si>
    <t>7223 Oprema za održavanje i zaštitu</t>
  </si>
  <si>
    <t>3133 Doprinosi za obvezno osiguranje u slučaju nezaposlenosti</t>
  </si>
  <si>
    <t>4124 Ostala prava</t>
  </si>
  <si>
    <t>043 Gorivo i energija</t>
  </si>
  <si>
    <t>073 Bolničke službe</t>
  </si>
  <si>
    <t>542 Otplata glavnice primljenih kredita i zajmova od kreditnih i ostalih financijskih institucija u javnom sektoru</t>
  </si>
  <si>
    <t>5422 Otplata glavnice primljenih kredita od kreditnih institucija u javnom sektoru</t>
  </si>
  <si>
    <t>Razdjel: 017 UPRAVNI ODJEL ZA PROSTORNO UREĐENJE I GRADITELJSTVO</t>
  </si>
  <si>
    <t>Glava: 01701 UPRAVNI ODJEL ZA PROSTORNO UREĐENJE I GRADITELJSTVO</t>
  </si>
  <si>
    <t>3423 Kamate za primljene kredite i zajmove od kreditnih i ostalih fin. institucija izvan javnog sektora</t>
  </si>
  <si>
    <t>3422 Kamate za primljene kredite i zajmove od kreditnih i ostalih fin. institucija u javnom sektoru</t>
  </si>
  <si>
    <t>352 Subvencije trg.društvima, zadrugama, poljoprivrednicima i obrtnicima izvan javnog sektora</t>
  </si>
  <si>
    <t>Izvor: 7 PRIHODI OD NEFIN. IMOVINE I NADOKNADE ŠTETA S OSNOVA OSIGURANJA</t>
  </si>
  <si>
    <t>RAZLIKA PRIMITAKA I IZDATAKA</t>
  </si>
  <si>
    <t>1. Izvještaj o prihodima i rashodima prema ekonomskoj klasifikaciji</t>
  </si>
  <si>
    <t>2. Izvještaj o prihodima i rashodima prema izvorima financiranja</t>
  </si>
  <si>
    <t>3. Izvještaj o rashodima prema funkcijskoj klasifikaciji</t>
  </si>
  <si>
    <t>4. Izvještaj računa financiranja prema ekonomskoj klasifikaciji</t>
  </si>
  <si>
    <t>5. Izvještaj računa financiranja prema izvorima financiranja</t>
  </si>
  <si>
    <t>6. Izvještaj po organizacijskoj klasifikaciji</t>
  </si>
  <si>
    <t>7. Izvještaj po programskoj klasifikaciji</t>
  </si>
  <si>
    <t>Brojčana oznaka i naziv organizacijske klasifikacije (razdjela i glave)</t>
  </si>
  <si>
    <r>
      <t xml:space="preserve">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PREDSJEDNIK</t>
    </r>
  </si>
  <si>
    <t>048 Istraživanje i razvoj: Ekonomski poslovi</t>
  </si>
  <si>
    <t>086 Rashodi za rekreaciju, kulturu i religiju koji nisu drugdje svrstani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</si>
  <si>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</si>
  <si>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</si>
  <si>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</si>
  <si>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</si>
  <si>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</si>
  <si>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6614 Prihodi od prodaje proizvoda i robe</t>
  </si>
  <si>
    <t>67 Prihodi iz nadležnog proračuna i od HZZO-a temeljem ugovornih obveza</t>
  </si>
  <si>
    <t>673 Prihodi od HZZO-a na temelju ugovornih obveza</t>
  </si>
  <si>
    <t>6731 Prihodi od HZZO-a na temelju ugovornih obveza</t>
  </si>
  <si>
    <t>683 Ostali prihodi</t>
  </si>
  <si>
    <t>6831 Ostali prihodi</t>
  </si>
  <si>
    <t>721 Prihodi od prodaje građevinskih objekata</t>
  </si>
  <si>
    <t>7211 Stambeni objekti</t>
  </si>
  <si>
    <t>7227 Uređaji, strojevi i oprema za ostale namjene</t>
  </si>
  <si>
    <t>723 Prihodi od prodaje prijevoznih sredstava</t>
  </si>
  <si>
    <t>7231 Prijevozna sredstva u cestovnom prometu</t>
  </si>
  <si>
    <t>725 Prihodi od prodaje višegodišnjih nasada i osnovnog stada</t>
  </si>
  <si>
    <t>7252 Osnovno stado</t>
  </si>
  <si>
    <t>3112 Plaće u naravi</t>
  </si>
  <si>
    <t>3114 Plaće za posebne uvjete rada</t>
  </si>
  <si>
    <t>3296 Troškovi sudskih postupaka</t>
  </si>
  <si>
    <t>353 Subvencije trgovačkim društvima, zadrugama, poljoprivrednicima i obrtnicima iz EU sredstava</t>
  </si>
  <si>
    <t>3531 Subvencije trgovačkim društvima, zadrugama, poljoprivrednicima i obrtnicima iz EU sredstava</t>
  </si>
  <si>
    <t>368 Pomoći temeljem prijenosa EU sredstava</t>
  </si>
  <si>
    <t>3681 Tekuće pomoći temeljem prijenosa EU sredstava</t>
  </si>
  <si>
    <t>3812 Tekuće donacije u naravi</t>
  </si>
  <si>
    <t>425 Višegodišnji nasadi i osnovno stado</t>
  </si>
  <si>
    <t>Izvor: 62 Inozemne donacije</t>
  </si>
  <si>
    <t>Brojčana oznaka i naziv razdjela, glave, izvora financiranja, programa, aktivnosti i projekta te računa ekonomske klasifikacije</t>
  </si>
  <si>
    <t>616 Ostali prihodi od poreza</t>
  </si>
  <si>
    <t>6163 Ostali neraspoređeni prihodi od poreza</t>
  </si>
  <si>
    <t>4251 Višegodišnji nasadi</t>
  </si>
  <si>
    <t>4263 Umjetnička, literarna i znanstvena djela</t>
  </si>
  <si>
    <t>3835 Ostale kazne</t>
  </si>
  <si>
    <t>Program: 1000 AKTIVNOSTI IZ DJELOKRUGA ŽUPANIJSKE SKUPŠTINE</t>
  </si>
  <si>
    <t>A100001 Aktivnosti iz djelokruga Županijske skupštine</t>
  </si>
  <si>
    <t>Program: 1010 OSTALI PROGRAMI ŽUPANIJSKE SKUPŠTINE</t>
  </si>
  <si>
    <t>A101006 Hrvatska zajednica županija</t>
  </si>
  <si>
    <t>Izvršenje 
2024.</t>
  </si>
  <si>
    <t>104 Obitelj i djeca</t>
  </si>
  <si>
    <t>012 Inozemna ekonomska pomoć</t>
  </si>
  <si>
    <t>6342 Kapitalne pomoći od izvanproračunskih korisnika</t>
  </si>
  <si>
    <t>7225 Instrumenti, uređaji i strojevi</t>
  </si>
  <si>
    <t>847 Primljeni zajmovi od drugih razina vlasti</t>
  </si>
  <si>
    <t>8471 Primljeni zajmovi od državnog proračuna</t>
  </si>
  <si>
    <t>4126 Ostala nematerijalna imovina</t>
  </si>
  <si>
    <t>A101007 Županijske nagrade, proslave i pokroviteljstva</t>
  </si>
  <si>
    <t>A101008 Sredstva za rad političkih stranaka</t>
  </si>
  <si>
    <t>Program: 1020 AKTIVNOSTI IZ DJELOKRUGA IZVRŠNOG TIJELA</t>
  </si>
  <si>
    <t>A102001 Redovna aktivnost izvršnog tijela</t>
  </si>
  <si>
    <t>A102002 Udruge od općeg značaja</t>
  </si>
  <si>
    <t>A102003 Varaždinski husari</t>
  </si>
  <si>
    <t>A102004 Proračunska zaliha</t>
  </si>
  <si>
    <t>A102006 Zaklada za pomoć djeci "VITA"</t>
  </si>
  <si>
    <t>A102007 Zaklada Sveti Mihael</t>
  </si>
  <si>
    <t>A102008 Povjerenstvo za udruge Varaždinske županije</t>
  </si>
  <si>
    <t>A102012 Pokloni za novorođenčad</t>
  </si>
  <si>
    <t>A102015 Suradnja s Hrvatima izvan Hrvatske</t>
  </si>
  <si>
    <t>K102002 Spomenik dr. Franji Tuđmanu</t>
  </si>
  <si>
    <t>Program: 1070 AKTIVNOSTI IZ NADLEŽNOSTI ODJELA</t>
  </si>
  <si>
    <t>A107001 Javna uprava i administracija</t>
  </si>
  <si>
    <t>3225 Sitni inventar i autogume</t>
  </si>
  <si>
    <t>A107002 Upravljanje zajedničkim rashodima</t>
  </si>
  <si>
    <t>A107003 Službenički sud</t>
  </si>
  <si>
    <t>A107004 Rashodi protokola</t>
  </si>
  <si>
    <t>Program: 1075 UPRAVLJANJE IMOVINOM</t>
  </si>
  <si>
    <t>K107501 Uređenje Županijske palače</t>
  </si>
  <si>
    <t>T107501 Održavanje nekretnina Županije</t>
  </si>
  <si>
    <t>Program: 1140 PROGRAMI EUROPSKIH POSLOVA</t>
  </si>
  <si>
    <t>K114016 Energetska obnova zgrade javnog sektora na adresi Trg hrvatske državnosti 1, Novi Marof</t>
  </si>
  <si>
    <t>K114017 Energetska obnova upravne zgrade u Ivancu, adresa Đure Arnolda 9. i 11. Ivanec</t>
  </si>
  <si>
    <t>Program: 1360 OPREMANJE I INFORMATIZACIJA UPRAVNIH ODJELA</t>
  </si>
  <si>
    <t>A136004 Održavanje informatičkog sustava</t>
  </si>
  <si>
    <t>A136005 Održavanje sustava upravljanja kvalitetom (ISO)</t>
  </si>
  <si>
    <t>T136004 Nabava opreme za upravne odjele i računalne usluge</t>
  </si>
  <si>
    <t>Program: 1080 PROGRAM ZBRINJAVANJA OTPADA</t>
  </si>
  <si>
    <t>A108001 Monitoring i održavanje odlagališta otpada</t>
  </si>
  <si>
    <t>T108003 Gospodarenje otpadom</t>
  </si>
  <si>
    <t>Program: 1090 PROGRAM ZAŠTITE OKOLIŠA</t>
  </si>
  <si>
    <t>A109011 Sklonište za životinje "Spas"</t>
  </si>
  <si>
    <t>A109015 Zakonske obveze u zaštiti okoliša</t>
  </si>
  <si>
    <t>K114022 Arboretum Opeka - održiva zelena destinacija</t>
  </si>
  <si>
    <t>Program: 1171 POTPORA POLJOPRIVREDI</t>
  </si>
  <si>
    <t>A117101 Aktivnosti vezane uz elementarne nepogode</t>
  </si>
  <si>
    <t>A117102 Razvojni poticaji u lovnom gospodarstvu</t>
  </si>
  <si>
    <t>A117103 Regresiranje kamata za poljoprivredne kredite</t>
  </si>
  <si>
    <t>A117104 Poticanje poljoprivredne proizvodnje</t>
  </si>
  <si>
    <t>Program: 1172 RURALNI RAZVOJ</t>
  </si>
  <si>
    <t>A117203 Valorizacija i zaštita tradicionalnih proizvoda, obrta i usluga</t>
  </si>
  <si>
    <t>A117205 Poticanje cjeloživotnog učenja</t>
  </si>
  <si>
    <t>A117210 Varaždinsko bučino ulje</t>
  </si>
  <si>
    <t>A109012 Stručno i administrativno osoblje</t>
  </si>
  <si>
    <t>A109014 Rashodi za provođenje programa javne ustanove</t>
  </si>
  <si>
    <t>3631 Tekuće pomoći drugom proračunu i izvanproračunskim korisnicima</t>
  </si>
  <si>
    <t>A109018 Zaštita Ivanščice</t>
  </si>
  <si>
    <t>T109004 Uklanjanje invanzivnih vrsta (IAS)</t>
  </si>
  <si>
    <t>T109005 Učinkovito upravljanje područjima ekološke mreže u Varaždinskoj županiji</t>
  </si>
  <si>
    <t>T114058 LIFE RESTORE for MDD</t>
  </si>
  <si>
    <t>T114064 InterACT Green</t>
  </si>
  <si>
    <t>T114010 Međunarodni projekti iz EU fondova</t>
  </si>
  <si>
    <t>T114017 Asistenti u nastavi</t>
  </si>
  <si>
    <t>Program: 1200 NAKNADE I POMOĆI UČENICIMA I STUDENTIMA</t>
  </si>
  <si>
    <t>A120001 Stipendije, školarine, subvencije i nagrade</t>
  </si>
  <si>
    <t>A120002 Županijska nagrada najboljem učeniku</t>
  </si>
  <si>
    <t>A120003 Pomoć za prijevoz učenika srednjih škola i studenata</t>
  </si>
  <si>
    <t>Program: 1210 JAVNE POTREBE U OBRAZOVANJU IZNAD ZAKONSKOG STANDARDA</t>
  </si>
  <si>
    <t>A121005 Zajednica tehničke kulture</t>
  </si>
  <si>
    <t>A121013 Programi u visokoškolstvu i tehnoparkovi</t>
  </si>
  <si>
    <t>A121014 Programi udruga u obrazovanju</t>
  </si>
  <si>
    <t>A121016 Programi u školstvu iznad zakonskog standarda</t>
  </si>
  <si>
    <t>A121017 Programi znanstvenih ustanova</t>
  </si>
  <si>
    <t>A121018 Programi u predškolskom odgoju</t>
  </si>
  <si>
    <t>A121021 Program Europskog Centra za darovite Varaždinske županije</t>
  </si>
  <si>
    <t>A121025 Opskrba školskih ustanova besplatnim higijenskim potrepštinama</t>
  </si>
  <si>
    <t>A121028 Prva privatna gimnazija s pravom javnosti Varaždin</t>
  </si>
  <si>
    <t>K121001 Dvorac Šaulovec</t>
  </si>
  <si>
    <t>Program: 1220 ŽUPANIJSKA DODATNA KAPITALNA ULAGANJA U OBRAZOVANJU</t>
  </si>
  <si>
    <t>K122001 Izgradnja i ulaganje u objekte srednjih i osnovnih škola</t>
  </si>
  <si>
    <t>3632 Kapitalne pomoći drugom proračunu i izvanproračunskim korisnicima</t>
  </si>
  <si>
    <t>Program: 1250 PROGRAMI U KULTURI</t>
  </si>
  <si>
    <t>A125015 Javne potrebe u kulturi</t>
  </si>
  <si>
    <t>K125001 Dvorac Bela I.</t>
  </si>
  <si>
    <t>K125002 Interpretacijski centar Špilja Vindija</t>
  </si>
  <si>
    <t>Program: 1270 SPORT I REKREACIJA</t>
  </si>
  <si>
    <t>A127001 Školski sportski savez Varaždinske županije</t>
  </si>
  <si>
    <t>A127008 Programi udruga iz područja sporta</t>
  </si>
  <si>
    <t>K114002 EnU projekti na županijskim objektima</t>
  </si>
  <si>
    <t>K114019 OŠ Ivanec - NPOO</t>
  </si>
  <si>
    <t>K114020 OŠ Petrijanec, PŠ Strmec - NPOO</t>
  </si>
  <si>
    <t>K114021 OŠ Petrijanec, PŠ Nova Ves - NPOO</t>
  </si>
  <si>
    <t>T114036 Školska Shema</t>
  </si>
  <si>
    <t>A121004 Integracija Roma</t>
  </si>
  <si>
    <t>A121019 Prehrana učenika</t>
  </si>
  <si>
    <t>A121020 Cjelodnevni boravak učenika</t>
  </si>
  <si>
    <t>A121023 Građanski odgoj</t>
  </si>
  <si>
    <t>A121027 Škola u prirodi</t>
  </si>
  <si>
    <t>T121001 Školski medni dan</t>
  </si>
  <si>
    <t>T121002 Projekt cjelodnevne nastave - CDŠ</t>
  </si>
  <si>
    <t>T121003 Projekti iz nacionalnih fondova</t>
  </si>
  <si>
    <t>Program: 1230 ZAKONSKI STANDARD JAVNIH USTANOVA OŠ</t>
  </si>
  <si>
    <t>A123001 Odgojnoobrazovno, administrativno i tehničko osoblje</t>
  </si>
  <si>
    <t>A123002 Prijevoz učenika</t>
  </si>
  <si>
    <t>K123001 Izgradnja i održavanje školskih objekata</t>
  </si>
  <si>
    <t>4225 Instrumenti i uređaji</t>
  </si>
  <si>
    <t>T114066 Projekti Erasmus+</t>
  </si>
  <si>
    <t>A121006 Centri izvrsnosti</t>
  </si>
  <si>
    <t>A121007 Međunarodna matura</t>
  </si>
  <si>
    <t>A121022 Glazbene svečanosti</t>
  </si>
  <si>
    <t>A121026 Centar za mentalno zdravlje</t>
  </si>
  <si>
    <t>A121029 Zaštitna radionica</t>
  </si>
  <si>
    <t>A122001 Otplate kredita za regionalne centre kompetentnosti</t>
  </si>
  <si>
    <t>3423 Kamate za primljene kredite i zajmove od kreditnih i ostalih financijskih institucija izvan javnog sektora</t>
  </si>
  <si>
    <t>3422 Kamate za primljene kredite i zajmove od kreditnih i ostalih financijskih institucija u javnom sektoru</t>
  </si>
  <si>
    <t>K122003 RCK u zdravstvu</t>
  </si>
  <si>
    <t>K122004 RCK u poljoprivredi</t>
  </si>
  <si>
    <t>K122005 Glazbena škola</t>
  </si>
  <si>
    <t>Program: 1240 ZAKONSKI STANDARD JAVNIH USTANOVA SŠ</t>
  </si>
  <si>
    <t>A124001 Odgojnoobrazovno, administrativno i tehničko osoblje</t>
  </si>
  <si>
    <t>A124002 Smještaj učenika u učeničkim domovima</t>
  </si>
  <si>
    <t>A124003 Srednja škola Maruševec</t>
  </si>
  <si>
    <t>K124001 Izgradnja i održavanje školskih objekata</t>
  </si>
  <si>
    <t>T124001 Investicijsko održavanje školskih objekata i opreme</t>
  </si>
  <si>
    <t>Glava: 01504 EUROPSKI TALENT CENTAR HRVATSKA-CENTRI IZVRSNOSTI VARAŽDINSKE ŽUPANIJE USTANOVA ZA OBRAZOVANJE ODRASLIH</t>
  </si>
  <si>
    <t>A121024 Rashodi za provođenje programa javne ustanove</t>
  </si>
  <si>
    <t>T114062 Socijalni plan Varaždinske županije 2024.-2026.</t>
  </si>
  <si>
    <t>Program: 1380 CIVILNO DRUŠTVO</t>
  </si>
  <si>
    <t>A138006 Vijeća i predstavnici nacionalnih manjina</t>
  </si>
  <si>
    <t>A138007 Savjet mladih Varaždinske županije</t>
  </si>
  <si>
    <t>A138010 Radna tijela i povjerenstva</t>
  </si>
  <si>
    <t>A138011 Centar za integraciju stranih državljana</t>
  </si>
  <si>
    <t>Program: 1390 SKRB ZA HRVATSKE BRANITELJE</t>
  </si>
  <si>
    <t>A139001 Troškovi ukopa hrvatskih branitelja</t>
  </si>
  <si>
    <t>A139002 Projekti i programi udruga iz Domovinskog rata</t>
  </si>
  <si>
    <t>K114001 Međunarodni projekti u zdravstvu</t>
  </si>
  <si>
    <t>K114018 Unaprjeđenje kvalitete smještaja i sadržaja hotela Minerva</t>
  </si>
  <si>
    <t>T114059 Specijalističko usavršavanje doktora medicine Doma zdravlja Varaždinske županije - faza 2</t>
  </si>
  <si>
    <t>T114061 Specijalizacijom do kvalitetnije zdravstvene usluge</t>
  </si>
  <si>
    <t>Program: 1280 PROGRAMI U ZDRAVSTVU - ZAKONSKA OBVEZA</t>
  </si>
  <si>
    <t>A128001 Zdravstvena kontrola vode i hrane</t>
  </si>
  <si>
    <t>A128002 Mrtvozorstvo - izvan zdravstvenih ustanova</t>
  </si>
  <si>
    <t>A128004 Povjerenstvo za zaštitu prava pacijenata</t>
  </si>
  <si>
    <t>A128005 Savjet za zdravlje</t>
  </si>
  <si>
    <t>A128007 Monitoring vode za ljudsku potrošnju</t>
  </si>
  <si>
    <t>A128008 Monitoring komaraca</t>
  </si>
  <si>
    <t>A128009 Monitoring zraka</t>
  </si>
  <si>
    <t>Program: 1290 PROGRAMI U ZDRAVSTVENOJ ZAŠTITI IZNAD ZAKONSKOG STANDARDA</t>
  </si>
  <si>
    <t>A129003 Stomatološka preventiva i dežurstvo</t>
  </si>
  <si>
    <t>A129004 Prevencija ovisnosti</t>
  </si>
  <si>
    <t>A129005 Sektorske ambulante</t>
  </si>
  <si>
    <t>A129008 Nabava opreme i dodatna ulaganja u zdravstvene objekte</t>
  </si>
  <si>
    <t>A129009 Program "Zdrava županija"</t>
  </si>
  <si>
    <t>A129011 Palijativna skrb</t>
  </si>
  <si>
    <t>A129014 Specijalizacije doktora medicine</t>
  </si>
  <si>
    <t>Program: 1320 JAVNE USTANOVE U ZDRAVSTVU</t>
  </si>
  <si>
    <t>A132001 Redovna djelatnost ustanova u zdravstvu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</si>
  <si>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</si>
  <si>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</si>
  <si>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</si>
  <si>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</si>
  <si>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Program: 1301 SOCIJALNA SKRB - ZAKONSKI STANDARD</t>
  </si>
  <si>
    <t>A130101 Društvo Crvenog križa Varaždinske županije</t>
  </si>
  <si>
    <t>A130103 Dom za žrtve obiteljskog nasilja Utočište Sveti Nikola Varaždin</t>
  </si>
  <si>
    <t>Program: 1302 SOCIJALNA SKRB - IZNAD ZAKONSKI STANDARD</t>
  </si>
  <si>
    <t>A130201 Programi pomoći osobama treće životne dobi</t>
  </si>
  <si>
    <t>A130203 Udruge - programi iz područja zdravstvene i socijalne skrbi</t>
  </si>
  <si>
    <t>A130204 Socijalne pomoći</t>
  </si>
  <si>
    <t>A130205 Programi pomoći OSI i teže zaposlivih osoba</t>
  </si>
  <si>
    <t>T130201 Zaklada Hrvatska pošta – potpora djeci bez roditeljske skrbi</t>
  </si>
  <si>
    <t>Program: 1340 DOM ZA STARIJE I NEMOĆNE OSOBE</t>
  </si>
  <si>
    <t>A134001 Stručno i administrativno osoblje</t>
  </si>
  <si>
    <t>A134002 Otplata kredita za Energetsku obnovu Doma</t>
  </si>
  <si>
    <t>K134001 Održavanje objekata</t>
  </si>
  <si>
    <t>A107007 Izrada prostorno planskih podloga i održavanje baze podataka</t>
  </si>
  <si>
    <t>Program: 1370 PROSTORNO UREĐENJE I GRADITELJSTVO</t>
  </si>
  <si>
    <t>A137001 Stručno i administrativno osoblje</t>
  </si>
  <si>
    <t>Program: 1120 PROGRAM ENERGETIKE</t>
  </si>
  <si>
    <t>A112001 Energetska učinkovitost Varaždinske županije</t>
  </si>
  <si>
    <t>T112003 Bukotermal - istraživanje i eksploatacija geotermalnih polja</t>
  </si>
  <si>
    <t>53 Izdaci za ulaganja u financijske instrumente - dionice i udjele u glavnici</t>
  </si>
  <si>
    <t>A113001 Komunalno uređenje romskih naselja</t>
  </si>
  <si>
    <t>K114013 Revitalizacija austrougarskog vojnog konjičkog kompleksa Varaždin</t>
  </si>
  <si>
    <t>K114015 Izgradnja Regionalnog centra civilne zaštite Varaždin</t>
  </si>
  <si>
    <t>T114060 Projekt Rail4Regions</t>
  </si>
  <si>
    <t>T114065 Projekt GRECALE</t>
  </si>
  <si>
    <t>T116001 Regresiranje kamata za poduzetničke kredite</t>
  </si>
  <si>
    <t>T116004 Programi razvoja gospodarstva</t>
  </si>
  <si>
    <t>Program: 1166 JAVNI RED I SIGURNOST</t>
  </si>
  <si>
    <t>A116603 Vatrogasna zajednica Varaždinske županije-sufin.red.aktivnosti</t>
  </si>
  <si>
    <t>A116604 Sufinanciranje aktivnosti civilne zaštite</t>
  </si>
  <si>
    <t>A116605 Financiranje aktivnosti obrane i sigurnosti</t>
  </si>
  <si>
    <t>A116606 Savjet za sigurnost prometa Varaždinske županije</t>
  </si>
  <si>
    <t>T116601 Vatrogasna oprema</t>
  </si>
  <si>
    <t>Program: 1135 REGIONALNI KOORDINATOR</t>
  </si>
  <si>
    <t>A113501 Rashodi za provođenje redovne djelatnosti</t>
  </si>
  <si>
    <t>T114039 Suradnja za razvoj</t>
  </si>
  <si>
    <t>T114063 Tehnička pomoć javno pravnim tijelima</t>
  </si>
  <si>
    <t>Razdjel: 019 UPRAVNI ODJEL ZA IMOVINSKO-PRAVNE POSLOVE I OPĆU UPRAVU</t>
  </si>
  <si>
    <t>Glava: 01901 UPRAVNI ODJEL ZA IMOVINSKO-PRAVNE POSLOVE I OPĆU UPRAVU</t>
  </si>
  <si>
    <t>A107012 Upravljanje i raspolaganje državnom imovinom</t>
  </si>
  <si>
    <t>A107010 Ostali zajednički rashodi</t>
  </si>
  <si>
    <t>Program: 1350 UPRAVLJANJE JAVNIM FINANCIJAMA</t>
  </si>
  <si>
    <t>A135001 Otplata kredita za OBV</t>
  </si>
  <si>
    <t>A135002 Otplata kredita za Vodotoranj</t>
  </si>
  <si>
    <t>A135003 Otplata kredita za Šaulovec</t>
  </si>
  <si>
    <t>A135004 Otplata kredita za OŠ Martijanec</t>
  </si>
  <si>
    <t>532 Izdaci za ulaganja u dionice i udjele u glavnici trgovačkih društava u javnom sektoru</t>
  </si>
  <si>
    <t>Rashodi i izdaci u Posebnom dijelu Proračuna iskazani po organizacijskoj i programskoj klasifikaciji, izvršeni su kako slijedi:</t>
  </si>
  <si>
    <t>K129009 Izgradnja i opremanje nove zgrade ZZJZ-a</t>
  </si>
  <si>
    <t>A130102 Radna tijela iz područja socijalne skrbi</t>
  </si>
  <si>
    <t>Program: 1130 RAZVOJ I SIGURNOST PROMETA</t>
  </si>
  <si>
    <t>Program: 1160 POTICANJE RAZVOJA OBRTNIŠTVA I PODUZETNIŠTVA</t>
  </si>
  <si>
    <t>ZA 2025. GODINU</t>
  </si>
  <si>
    <t xml:space="preserve">Prihodi i rashodi te primici i izdaci ostvareni su, odnosno izvršeni u 2025. godini u Računu prihoda i rashoda i Računu financiranja, uz usporedbu prethodne godine, kako slijedi: </t>
  </si>
  <si>
    <t>Rebalans
2025.</t>
  </si>
  <si>
    <t>Tekući plan 
2025.</t>
  </si>
  <si>
    <t>Izvršenje
 2025.</t>
  </si>
  <si>
    <t>Opći dio Godišnjeg izvještaja o izvršenju Proračuna Varaždinske županije za 2025. godinu sastoji se od: Sažetka, Računa prihoda i rashoda i Računa financiranja kako slijedi:</t>
  </si>
  <si>
    <t>6131 Stalni porezi na nepokretnu imovinu (zemlju, zgrade, kuće i ostalo)</t>
  </si>
  <si>
    <t>6353 Pomoći fiskalnog izravnanja</t>
  </si>
  <si>
    <t>681 Kazne i upravne mjere</t>
  </si>
  <si>
    <t>6819 Ostale kazne</t>
  </si>
  <si>
    <t>7224 Medicinska i laboratorijska oprema</t>
  </si>
  <si>
    <t>724 Prihodi od prodaje knjiga, umjetničkih djela i ostalih izložbenih vrijednosti</t>
  </si>
  <si>
    <t>7242 Umjetnička djela (izložena u galerijama, muzejima i slično)</t>
  </si>
  <si>
    <t>325 Rashodi lijekova i potrošnog medicinskog materijala kod zdravstvenih ustanova</t>
  </si>
  <si>
    <t>3251 Rashodi po osnovi utroška lijekova i potrošnog medicinskog materijala</t>
  </si>
  <si>
    <t>3252 Rashodi po osnovi otpisa lijekova i potrošnog medicinskog materijala</t>
  </si>
  <si>
    <t>386 Kapitalne pomoći</t>
  </si>
  <si>
    <t>3861 Kapitalne pomoći kreditnim i ostalim financijskim institucijama te trgovačkim društvima u javnom sektoru</t>
  </si>
  <si>
    <t>454 Dodatna ulaganja za ostalu nefinancijsku imovinu</t>
  </si>
  <si>
    <t>4541 Dodatna ulaganja za ostalu nefinancijsku imovinu</t>
  </si>
  <si>
    <t>Izvršenje 
2025.</t>
  </si>
  <si>
    <t>814 Primici (povrati) glavnice zajmova danih trgovačkim društvima u javnom sektoru</t>
  </si>
  <si>
    <t>8141 Povrat zajmova danih trgovačkim društvima u javnom sektoru</t>
  </si>
  <si>
    <t>5321 Dionice i udjeli u glavnici trgovačkih društava u javnom sektoru</t>
  </si>
  <si>
    <t>Glava: 01505 CENTAR ZA UPRAVLJANJE KULTURNOM BAŠTINOM VARAŽDINSKE ŽUPANIJE-CUKUR</t>
  </si>
  <si>
    <t>Glava: 01604 DOM ZA STARIJE I NEMOĆNE OSOBE VARAŽDIN</t>
  </si>
  <si>
    <t>Glava: 01504 EUROPSKI TALENT CENTAR HRVATSKA
-CENTRI IZVRSNOSTI VARAŽDINSKE ŽUPANIJE USTANOVA ZA OBRAZOVANJE ODRASLIH</t>
  </si>
  <si>
    <t>A101016 Aktivnosti vezane uz provedbu izbora</t>
  </si>
  <si>
    <t>Izvor: 71 Prihodi od prodaje ili zamjene nefinancijske imovine i naknade s naslova osiguranja</t>
  </si>
  <si>
    <t>K108001 Regionalni centar za gospodarenje otpadom (RCCGO) Piškornica</t>
  </si>
  <si>
    <t>T117201 Poribljavanje jezera Trakošćan</t>
  </si>
  <si>
    <t>T114067 Interreg Europe - LEADex</t>
  </si>
  <si>
    <t>A121030 Županija - prijatelj djece</t>
  </si>
  <si>
    <t>A125016 Centar za upravljanje kulturnom baštinom</t>
  </si>
  <si>
    <t>A127002 Sportska zajednica Varaždinske županije</t>
  </si>
  <si>
    <t>T127002 Svjetsko prvenstvo u rukometu 2025.</t>
  </si>
  <si>
    <t>T127003 Međunarodni teniski turnir</t>
  </si>
  <si>
    <t>Glava: 01502 OSNOVNOŠKOLSKO OBRAZOVANJE</t>
  </si>
  <si>
    <t>K114026 Izgradnja sportskih dvorana - NPOO</t>
  </si>
  <si>
    <t>K114029 OŠ Tužno, PŠ Črešnjevo - NPOO</t>
  </si>
  <si>
    <t>K114030 OŠ Sračinec, PŠ Svibovec Podravski - NPOO</t>
  </si>
  <si>
    <t>K114031 OŠ Novi Marof, PŠ Remetinec - NPOO</t>
  </si>
  <si>
    <t>K114032 OŠ Vinica, PŠ Ladanje Gornje - NPOO</t>
  </si>
  <si>
    <t>K114033 OŠ Cestica, PŠ Lovrečan - NPOO</t>
  </si>
  <si>
    <t>K114034 OŠ Izidora Poljaka Višnjica, PŠ Cvetlin - NPOO</t>
  </si>
  <si>
    <t>K114035 OŠ Maruševec, PŠ Greda Jurketinec - NPOO</t>
  </si>
  <si>
    <t>K114036 OŠ Maruševec, PŠ Druškovec - NPOO</t>
  </si>
  <si>
    <t>K114037 OŠ Donja Voća - NPOO</t>
  </si>
  <si>
    <t>K114038 OŠ Jalžabet, PŠ Kelemen - NPOO</t>
  </si>
  <si>
    <t>K114039 OŠ Vidovec, PŠ Nedeljanec - NPOO</t>
  </si>
  <si>
    <t>3131 Doprinosi za mirovinsko osiguranje za staž s povećanim trajanjem</t>
  </si>
  <si>
    <t>Glava: 01503 SREDNJOŠKOLSKO OBRAZOVANJE</t>
  </si>
  <si>
    <t>K114023 Gospodarska škola - NPOO</t>
  </si>
  <si>
    <t>K114024 Graditeljska, prirodoslovna i rudarska škola - NPOO</t>
  </si>
  <si>
    <t>K114025 Energetska obnova zgrade javne i društvene namjene dvorac Šaulovec</t>
  </si>
  <si>
    <t>A125018 Rashodi za provođenje redovne djelatnosti</t>
  </si>
  <si>
    <t>A129015 Potpore liječnicima u funkciji razvoja zajednice</t>
  </si>
  <si>
    <t>A129016 Sektorske ambulante - privatne ordinacije</t>
  </si>
  <si>
    <t>A129017 Sufinanciranje pratnje za djecu na liječenju u OBV</t>
  </si>
  <si>
    <t>K130202 Izgradnja dječjeg igrališta pri Centru za pružanje usluga u zajednici Ivanec</t>
  </si>
  <si>
    <t>T130202 Varaždinska županija - prijatelj zlatne dobi</t>
  </si>
  <si>
    <t>K129011 Dom zdravlja i ljekarna u Ljubešćici</t>
  </si>
  <si>
    <t>K129012 Energetska obnova Doma zdravlja Varaždinske županije na lokaciji Trg sv. Vida 2 u Vidovcu</t>
  </si>
  <si>
    <t>T113004 Razvoj prometne infrastrukture</t>
  </si>
  <si>
    <t>Program: 1137 MEĐUNARODNA SURADNJA</t>
  </si>
  <si>
    <t>A113701 Skupština europskih regija (SER)</t>
  </si>
  <si>
    <t>A113702 Savjet za EU poslove</t>
  </si>
  <si>
    <t>A113703 Članarine međunarodnim organizacijama</t>
  </si>
  <si>
    <t>Program: 1162 POTICANJE RAZVOJA TURIZMA</t>
  </si>
  <si>
    <t>A116201 Podizanje kvalitete turističkih usluga i povećanje smještajnih kapaciteta</t>
  </si>
  <si>
    <t>A116202 Program razvoja cikloturizma na kontinentu</t>
  </si>
  <si>
    <t>A116203 Programske aktivnosti Turističke zajednice Varaždinske županije</t>
  </si>
  <si>
    <t>K116201 Centar za posjetitelje Varaždinske županije</t>
  </si>
  <si>
    <t>K116202 Uređenje prapovijesnog parka Ludbreg</t>
  </si>
  <si>
    <t>K116203 Turističko izletnički projekt-uređenje stepenica do kipa Sv. Vinka</t>
  </si>
  <si>
    <t>T116201 Prezentacijski centar Gomila</t>
  </si>
  <si>
    <t>Krunoslav Lukačić</t>
  </si>
  <si>
    <t xml:space="preserve">              Opći i posebni dio Godišnjeg izvještaja o izvršenju Proračuna Varaždinske županije za 2025. godinu objavljuje se u „Službenom vjesniku Varaždinske županije“.</t>
  </si>
  <si>
    <t xml:space="preserve">              Godišnji izvještaj o izvršenju Proračuna Varaždinske županije za 2025. godinu objavljuje se na internetskim stranicama Varaždinske županije.</t>
  </si>
  <si>
    <t>-</t>
  </si>
  <si>
    <t>SAŽETAK RAČUNA PRIHODA I RASHODA</t>
  </si>
  <si>
    <t>Brojčana oznaka i naziv</t>
  </si>
  <si>
    <t>PRIHODI UKUPNO</t>
  </si>
  <si>
    <t>RASHODI UKUPNO</t>
  </si>
  <si>
    <t>RAZLIKA - VIŠAK/MANJAK</t>
  </si>
  <si>
    <t>SAŽETAK RAČUNA FINANCIRANJA</t>
  </si>
  <si>
    <t>PRENESENI VIŠAK/MANJAK IZ PRETHODNE GODINE</t>
  </si>
  <si>
    <t>PRIJENOS VIŠKA/MANJKA U SLJEDEĆE RAZDOBLJE</t>
  </si>
  <si>
    <t>Ostvarenje / izvršenje 
2024.</t>
  </si>
  <si>
    <t>Ostvarenje / izvršenje 
2025.</t>
  </si>
  <si>
    <t xml:space="preserve">              KLASA: 400-01/26-01/2</t>
  </si>
  <si>
    <t xml:space="preserve">              URBROJ: 2186-01/1-26-6</t>
  </si>
  <si>
    <t xml:space="preserve">              Varaždin, 27.05.2026.</t>
  </si>
  <si>
    <r>
      <t>Temeljem odredbi članka 89. Zakona o proračunu (Narodne novine br. 144/21), članka 55. st. 3. Pravilnika o polugodišnjem i godišnjem izvještaju o izvršenju proračuna i f</t>
    </r>
    <r>
      <rPr>
        <sz val="12"/>
        <rFont val="Calibri"/>
        <family val="2"/>
        <charset val="238"/>
        <scheme val="minor"/>
      </rPr>
      <t>inancijskog plana (Narodne novine br. 85/23), članka 28. Odluke o izvršavanju Proračuna Varaždinske županije za 2025. godinu (Službeni vjesnik Varaždinske županije br. 104/24 i 29/25</t>
    </r>
    <r>
      <rPr>
        <sz val="12"/>
        <color theme="1"/>
        <rFont val="Calibri"/>
        <family val="2"/>
        <charset val="238"/>
        <scheme val="minor"/>
      </rPr>
      <t>) i članka 33. tč. 20. Statuta Varaždinske županije</t>
    </r>
    <r>
      <rPr>
        <sz val="12"/>
        <rFont val="Calibri"/>
        <family val="2"/>
        <charset val="238"/>
        <scheme val="minor"/>
      </rPr>
      <t xml:space="preserve"> (Službeni vjesnik Varaždinske županije br. 14/18, 7/20, 65/20-pročišćeni tekst i 11/21), </t>
    </r>
    <r>
      <rPr>
        <sz val="12"/>
        <color theme="1"/>
        <rFont val="Calibri"/>
        <family val="2"/>
        <charset val="238"/>
        <scheme val="minor"/>
      </rPr>
      <t>Županijska skupština Varaždinske županije na sjednici održanoj 27. svibnja 2026. godine, donosi: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</si>
</sst>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#,###,##0.00#####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5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5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0"/>
      <color rgb="FF0070C0"/>
      <name val="Calibri"/>
      <family val="2"/>
      <charset val="238"/>
    </font>
    <font>
      <i/>
      <sz val="9"/>
      <color theme="0" tint="-0.499984740745262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ADD8E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9" fillId="0" borderId="0"/>
  </cellStyleXfs>
  <cellXfs count="237">
    <xf numFmtId="0" fontId="0" fillId="0" borderId="0" xfId="0"/>
    <xf numFmtId="0" fontId="22" fillId="0" borderId="0" xfId="0" applyFont="1"/>
    <xf numFmtId="0" fontId="23" fillId="0" borderId="0" xfId="0" applyFont="1"/>
    <xf numFmtId="0" fontId="25" fillId="34" borderId="0" xfId="0" applyFont="1" applyFill="1"/>
    <xf numFmtId="0" fontId="20" fillId="34" borderId="0" xfId="0" applyFont="1" applyFill="1" applyAlignment="1">
      <alignment horizontal="left" vertical="center" wrapText="1"/>
    </xf>
    <xf numFmtId="0" fontId="28" fillId="34" borderId="11" xfId="0" applyFont="1" applyFill="1" applyBorder="1" applyAlignment="1">
      <alignment horizontal="center" vertical="center" wrapText="1"/>
    </xf>
    <xf numFmtId="164" fontId="28" fillId="34" borderId="11" xfId="0" applyNumberFormat="1" applyFont="1" applyFill="1" applyBorder="1" applyAlignment="1">
      <alignment horizontal="center" vertical="center" wrapText="1"/>
    </xf>
    <xf numFmtId="0" fontId="29" fillId="34" borderId="12" xfId="0" applyFont="1" applyFill="1" applyBorder="1" applyAlignment="1">
      <alignment horizontal="center" vertical="center" wrapText="1"/>
    </xf>
    <xf numFmtId="164" fontId="29" fillId="34" borderId="12" xfId="0" applyNumberFormat="1" applyFont="1" applyFill="1" applyBorder="1" applyAlignment="1">
      <alignment horizontal="center" vertical="center" wrapText="1"/>
    </xf>
    <xf numFmtId="4" fontId="30" fillId="36" borderId="0" xfId="0" applyNumberFormat="1" applyFont="1" applyFill="1" applyAlignment="1">
      <alignment horizontal="right" vertical="center" wrapText="1"/>
    </xf>
    <xf numFmtId="164" fontId="30" fillId="36" borderId="0" xfId="0" applyNumberFormat="1" applyFont="1" applyFill="1" applyAlignment="1">
      <alignment horizontal="right" vertical="center" wrapText="1"/>
    </xf>
    <xf numFmtId="0" fontId="31" fillId="34" borderId="0" xfId="0" applyFont="1" applyFill="1" applyAlignment="1">
      <alignment horizontal="left" vertical="center" wrapText="1" indent="1"/>
    </xf>
    <xf numFmtId="4" fontId="31" fillId="34" borderId="0" xfId="0" applyNumberFormat="1" applyFont="1" applyFill="1" applyAlignment="1">
      <alignment horizontal="right" vertical="center" wrapText="1"/>
    </xf>
    <xf numFmtId="164" fontId="31" fillId="34" borderId="0" xfId="0" applyNumberFormat="1" applyFont="1" applyFill="1" applyAlignment="1">
      <alignment horizontal="right" vertical="center" wrapText="1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left" indent="1"/>
    </xf>
    <xf numFmtId="0" fontId="32" fillId="0" borderId="0" xfId="0" applyFont="1" applyAlignment="1">
      <alignment horizontal="left" indent="1"/>
    </xf>
    <xf numFmtId="0" fontId="21" fillId="0" borderId="0" xfId="0" applyFont="1" applyAlignment="1">
      <alignment horizontal="right"/>
    </xf>
    <xf numFmtId="0" fontId="20" fillId="0" borderId="0" xfId="0" applyFont="1" applyAlignment="1">
      <alignment horizontal="right" indent="1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right"/>
    </xf>
    <xf numFmtId="0" fontId="28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right" vertical="center" wrapText="1"/>
    </xf>
    <xf numFmtId="0" fontId="22" fillId="0" borderId="0" xfId="0" applyFont="1" applyAlignment="1">
      <alignment horizontal="left" indent="1"/>
    </xf>
    <xf numFmtId="0" fontId="34" fillId="35" borderId="0" xfId="0" applyFont="1" applyFill="1" applyAlignment="1">
      <alignment horizontal="left" wrapText="1" indent="1"/>
    </xf>
    <xf numFmtId="4" fontId="33" fillId="0" borderId="0" xfId="0" applyNumberFormat="1" applyFont="1" applyAlignment="1">
      <alignment horizontal="left" indent="1"/>
    </xf>
    <xf numFmtId="0" fontId="28" fillId="33" borderId="0" xfId="0" applyFont="1" applyFill="1" applyAlignment="1">
      <alignment horizontal="left" wrapText="1" indent="2"/>
    </xf>
    <xf numFmtId="4" fontId="28" fillId="33" borderId="0" xfId="0" applyNumberFormat="1" applyFont="1" applyFill="1" applyAlignment="1">
      <alignment horizontal="right" wrapText="1" indent="1"/>
    </xf>
    <xf numFmtId="164" fontId="28" fillId="33" borderId="0" xfId="0" applyNumberFormat="1" applyFont="1" applyFill="1" applyAlignment="1">
      <alignment horizontal="right" wrapText="1" indent="1"/>
    </xf>
    <xf numFmtId="0" fontId="28" fillId="33" borderId="0" xfId="0" applyFont="1" applyFill="1" applyAlignment="1">
      <alignment horizontal="left" wrapText="1" indent="3"/>
    </xf>
    <xf numFmtId="0" fontId="35" fillId="33" borderId="0" xfId="0" applyFont="1" applyFill="1" applyAlignment="1">
      <alignment horizontal="left" wrapText="1" indent="3"/>
    </xf>
    <xf numFmtId="4" fontId="35" fillId="33" borderId="0" xfId="0" applyNumberFormat="1" applyFont="1" applyFill="1" applyAlignment="1">
      <alignment horizontal="right" wrapText="1" indent="1"/>
    </xf>
    <xf numFmtId="164" fontId="35" fillId="33" borderId="0" xfId="0" applyNumberFormat="1" applyFont="1" applyFill="1" applyAlignment="1">
      <alignment horizontal="right" wrapText="1" indent="1"/>
    </xf>
    <xf numFmtId="164" fontId="35" fillId="33" borderId="0" xfId="0" applyNumberFormat="1" applyFont="1" applyFill="1" applyAlignment="1">
      <alignment horizontal="left" wrapText="1" indent="1"/>
    </xf>
    <xf numFmtId="4" fontId="32" fillId="0" borderId="0" xfId="0" applyNumberFormat="1" applyFont="1" applyAlignment="1">
      <alignment horizontal="left" indent="1"/>
    </xf>
    <xf numFmtId="164" fontId="32" fillId="0" borderId="0" xfId="0" applyNumberFormat="1" applyFont="1" applyAlignment="1">
      <alignment horizontal="left" indent="1"/>
    </xf>
    <xf numFmtId="0" fontId="33" fillId="0" borderId="0" xfId="0" applyFont="1" applyAlignment="1">
      <alignment horizontal="left" indent="1"/>
    </xf>
    <xf numFmtId="0" fontId="32" fillId="0" borderId="0" xfId="0" applyFont="1" applyAlignment="1">
      <alignment horizontal="right" indent="1"/>
    </xf>
    <xf numFmtId="0" fontId="25" fillId="34" borderId="0" xfId="0" applyFont="1" applyFill="1" applyAlignment="1">
      <alignment wrapText="1"/>
    </xf>
    <xf numFmtId="0" fontId="36" fillId="0" borderId="0" xfId="0" applyFont="1" applyAlignment="1">
      <alignment horizontal="left" indent="1"/>
    </xf>
    <xf numFmtId="0" fontId="36" fillId="0" borderId="0" xfId="0" applyFont="1" applyAlignment="1">
      <alignment horizontal="right" indent="1"/>
    </xf>
    <xf numFmtId="164" fontId="33" fillId="0" borderId="0" xfId="0" applyNumberFormat="1" applyFont="1"/>
    <xf numFmtId="164" fontId="32" fillId="0" borderId="0" xfId="0" applyNumberFormat="1" applyFont="1"/>
    <xf numFmtId="4" fontId="34" fillId="35" borderId="0" xfId="0" applyNumberFormat="1" applyFont="1" applyFill="1" applyAlignment="1">
      <alignment horizontal="left" wrapText="1" indent="1"/>
    </xf>
    <xf numFmtId="164" fontId="34" fillId="35" borderId="0" xfId="0" applyNumberFormat="1" applyFont="1" applyFill="1" applyAlignment="1">
      <alignment wrapText="1"/>
    </xf>
    <xf numFmtId="0" fontId="35" fillId="33" borderId="0" xfId="0" applyFont="1" applyFill="1" applyAlignment="1">
      <alignment horizontal="left" wrapText="1" indent="2"/>
    </xf>
    <xf numFmtId="164" fontId="28" fillId="33" borderId="0" xfId="0" applyNumberFormat="1" applyFont="1" applyFill="1" applyAlignment="1">
      <alignment horizontal="right" wrapText="1"/>
    </xf>
    <xf numFmtId="164" fontId="35" fillId="33" borderId="0" xfId="0" applyNumberFormat="1" applyFont="1" applyFill="1" applyAlignment="1">
      <alignment horizontal="right" wrapText="1"/>
    </xf>
    <xf numFmtId="0" fontId="37" fillId="0" borderId="0" xfId="0" applyFont="1" applyAlignment="1">
      <alignment horizontal="left" indent="1"/>
    </xf>
    <xf numFmtId="164" fontId="33" fillId="0" borderId="0" xfId="0" applyNumberFormat="1" applyFont="1" applyAlignment="1">
      <alignment horizontal="left"/>
    </xf>
    <xf numFmtId="164" fontId="29" fillId="0" borderId="11" xfId="0" applyNumberFormat="1" applyFont="1" applyBorder="1" applyAlignment="1">
      <alignment horizontal="center" vertical="center" wrapText="1"/>
    </xf>
    <xf numFmtId="0" fontId="32" fillId="34" borderId="0" xfId="0" applyFont="1" applyFill="1" applyAlignment="1">
      <alignment horizontal="left" indent="1"/>
    </xf>
    <xf numFmtId="4" fontId="28" fillId="33" borderId="0" xfId="0" applyNumberFormat="1" applyFont="1" applyFill="1" applyAlignment="1">
      <alignment wrapText="1"/>
    </xf>
    <xf numFmtId="0" fontId="0" fillId="34" borderId="0" xfId="0" applyFill="1"/>
    <xf numFmtId="164" fontId="0" fillId="34" borderId="0" xfId="0" applyNumberFormat="1" applyFill="1"/>
    <xf numFmtId="0" fontId="38" fillId="34" borderId="0" xfId="0" applyFont="1" applyFill="1" applyAlignment="1">
      <alignment horizontal="center"/>
    </xf>
    <xf numFmtId="164" fontId="38" fillId="34" borderId="0" xfId="0" applyNumberFormat="1" applyFont="1" applyFill="1" applyAlignment="1">
      <alignment horizontal="center"/>
    </xf>
    <xf numFmtId="0" fontId="29" fillId="34" borderId="11" xfId="0" applyFont="1" applyFill="1" applyBorder="1" applyAlignment="1">
      <alignment horizontal="center" vertical="center" wrapText="1"/>
    </xf>
    <xf numFmtId="164" fontId="29" fillId="34" borderId="1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4" fontId="0" fillId="0" borderId="0" xfId="0" applyNumberFormat="1"/>
    <xf numFmtId="0" fontId="25" fillId="0" borderId="0" xfId="0" applyFont="1"/>
    <xf numFmtId="0" fontId="0" fillId="34" borderId="0" xfId="0" applyFill="1" applyAlignment="1">
      <alignment horizontal="right" vertical="center"/>
    </xf>
    <xf numFmtId="4" fontId="32" fillId="0" borderId="0" xfId="0" applyNumberFormat="1" applyFont="1"/>
    <xf numFmtId="164" fontId="28" fillId="33" borderId="0" xfId="0" applyNumberFormat="1" applyFont="1" applyFill="1" applyAlignment="1">
      <alignment wrapText="1"/>
    </xf>
    <xf numFmtId="4" fontId="35" fillId="33" borderId="0" xfId="0" applyNumberFormat="1" applyFont="1" applyFill="1" applyAlignment="1">
      <alignment wrapText="1"/>
    </xf>
    <xf numFmtId="164" fontId="35" fillId="33" borderId="0" xfId="0" applyNumberFormat="1" applyFont="1" applyFill="1" applyAlignment="1">
      <alignment wrapText="1"/>
    </xf>
    <xf numFmtId="0" fontId="35" fillId="33" borderId="0" xfId="0" applyFont="1" applyFill="1" applyAlignment="1">
      <alignment wrapText="1"/>
    </xf>
    <xf numFmtId="0" fontId="28" fillId="34" borderId="0" xfId="0" applyFont="1" applyFill="1" applyAlignment="1">
      <alignment horizontal="left" wrapText="1" indent="1"/>
    </xf>
    <xf numFmtId="4" fontId="28" fillId="34" borderId="0" xfId="0" applyNumberFormat="1" applyFont="1" applyFill="1" applyAlignment="1">
      <alignment horizontal="right" wrapText="1" indent="1"/>
    </xf>
    <xf numFmtId="164" fontId="28" fillId="34" borderId="0" xfId="0" applyNumberFormat="1" applyFont="1" applyFill="1" applyAlignment="1">
      <alignment horizontal="right" wrapText="1" indent="1"/>
    </xf>
    <xf numFmtId="0" fontId="28" fillId="33" borderId="0" xfId="0" applyFont="1" applyFill="1" applyAlignment="1">
      <alignment wrapText="1"/>
    </xf>
    <xf numFmtId="4" fontId="40" fillId="33" borderId="0" xfId="0" applyNumberFormat="1" applyFont="1" applyFill="1" applyAlignment="1">
      <alignment wrapText="1"/>
    </xf>
    <xf numFmtId="0" fontId="39" fillId="33" borderId="0" xfId="0" applyFont="1" applyFill="1" applyAlignment="1">
      <alignment horizontal="left" wrapText="1" indent="1"/>
    </xf>
    <xf numFmtId="4" fontId="39" fillId="33" borderId="0" xfId="0" applyNumberFormat="1" applyFont="1" applyFill="1" applyAlignment="1">
      <alignment horizontal="right" wrapText="1" indent="1"/>
    </xf>
    <xf numFmtId="0" fontId="40" fillId="33" borderId="0" xfId="0" applyFont="1" applyFill="1" applyAlignment="1">
      <alignment horizontal="left" wrapText="1" indent="3"/>
    </xf>
    <xf numFmtId="4" fontId="40" fillId="33" borderId="0" xfId="0" applyNumberFormat="1" applyFont="1" applyFill="1" applyAlignment="1">
      <alignment horizontal="right" wrapText="1" indent="1"/>
    </xf>
    <xf numFmtId="0" fontId="39" fillId="38" borderId="0" xfId="0" applyFont="1" applyFill="1" applyAlignment="1">
      <alignment horizontal="left" wrapText="1" indent="1"/>
    </xf>
    <xf numFmtId="4" fontId="39" fillId="38" borderId="0" xfId="0" applyNumberFormat="1" applyFont="1" applyFill="1" applyAlignment="1">
      <alignment horizontal="right" wrapText="1" indent="1"/>
    </xf>
    <xf numFmtId="0" fontId="39" fillId="33" borderId="0" xfId="0" applyFont="1" applyFill="1" applyAlignment="1">
      <alignment horizontal="left" wrapText="1" indent="4"/>
    </xf>
    <xf numFmtId="0" fontId="40" fillId="33" borderId="0" xfId="0" applyFont="1" applyFill="1" applyAlignment="1">
      <alignment horizontal="left" wrapText="1" indent="5"/>
    </xf>
    <xf numFmtId="0" fontId="45" fillId="34" borderId="12" xfId="0" applyFont="1" applyFill="1" applyBorder="1" applyAlignment="1">
      <alignment horizontal="left" wrapText="1" indent="1"/>
    </xf>
    <xf numFmtId="4" fontId="45" fillId="34" borderId="12" xfId="0" applyNumberFormat="1" applyFont="1" applyFill="1" applyBorder="1" applyAlignment="1">
      <alignment horizontal="right" wrapText="1" indent="1"/>
    </xf>
    <xf numFmtId="0" fontId="29" fillId="34" borderId="14" xfId="0" applyFont="1" applyFill="1" applyBorder="1" applyAlignment="1">
      <alignment horizontal="center" vertical="center" wrapText="1"/>
    </xf>
    <xf numFmtId="0" fontId="41" fillId="35" borderId="0" xfId="0" applyFont="1" applyFill="1" applyAlignment="1">
      <alignment horizontal="left" wrapText="1" indent="1"/>
    </xf>
    <xf numFmtId="4" fontId="41" fillId="35" borderId="0" xfId="0" applyNumberFormat="1" applyFont="1" applyFill="1" applyAlignment="1">
      <alignment horizontal="right" wrapText="1" indent="1"/>
    </xf>
    <xf numFmtId="0" fontId="42" fillId="33" borderId="0" xfId="0" applyFont="1" applyFill="1" applyAlignment="1">
      <alignment horizontal="left" wrapText="1" indent="3"/>
    </xf>
    <xf numFmtId="4" fontId="42" fillId="33" borderId="0" xfId="0" applyNumberFormat="1" applyFont="1" applyFill="1" applyAlignment="1">
      <alignment horizontal="right" wrapText="1" indent="1"/>
    </xf>
    <xf numFmtId="4" fontId="25" fillId="34" borderId="0" xfId="0" applyNumberFormat="1" applyFont="1" applyFill="1"/>
    <xf numFmtId="4" fontId="0" fillId="34" borderId="0" xfId="0" applyNumberFormat="1" applyFill="1"/>
    <xf numFmtId="4" fontId="28" fillId="34" borderId="11" xfId="0" applyNumberFormat="1" applyFont="1" applyFill="1" applyBorder="1" applyAlignment="1">
      <alignment horizontal="center" vertical="center" wrapText="1"/>
    </xf>
    <xf numFmtId="4" fontId="40" fillId="33" borderId="0" xfId="0" applyNumberFormat="1" applyFont="1" applyFill="1" applyAlignment="1">
      <alignment horizontal="left" wrapText="1" indent="1"/>
    </xf>
    <xf numFmtId="4" fontId="42" fillId="33" borderId="0" xfId="0" applyNumberFormat="1" applyFont="1" applyFill="1" applyAlignment="1">
      <alignment horizontal="left" wrapText="1" indent="1"/>
    </xf>
    <xf numFmtId="0" fontId="40" fillId="34" borderId="0" xfId="0" applyFont="1" applyFill="1" applyAlignment="1">
      <alignment horizontal="left" wrapText="1" indent="5"/>
    </xf>
    <xf numFmtId="4" fontId="40" fillId="34" borderId="0" xfId="0" applyNumberFormat="1" applyFont="1" applyFill="1" applyAlignment="1">
      <alignment horizontal="left" wrapText="1" indent="1"/>
    </xf>
    <xf numFmtId="4" fontId="40" fillId="34" borderId="0" xfId="0" applyNumberFormat="1" applyFont="1" applyFill="1" applyAlignment="1">
      <alignment horizontal="right" wrapText="1" indent="1"/>
    </xf>
    <xf numFmtId="0" fontId="42" fillId="34" borderId="0" xfId="0" applyFont="1" applyFill="1" applyAlignment="1">
      <alignment horizontal="left" wrapText="1" indent="3"/>
    </xf>
    <xf numFmtId="4" fontId="42" fillId="34" borderId="0" xfId="0" applyNumberFormat="1" applyFont="1" applyFill="1" applyAlignment="1">
      <alignment horizontal="right" wrapText="1" indent="1"/>
    </xf>
    <xf numFmtId="0" fontId="40" fillId="33" borderId="0" xfId="0" applyFont="1" applyFill="1" applyAlignment="1">
      <alignment horizontal="right" wrapText="1" indent="1"/>
    </xf>
    <xf numFmtId="3" fontId="29" fillId="34" borderId="14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wrapText="1" indent="1"/>
    </xf>
    <xf numFmtId="4" fontId="34" fillId="0" borderId="0" xfId="0" applyNumberFormat="1" applyFont="1" applyAlignment="1">
      <alignment wrapText="1"/>
    </xf>
    <xf numFmtId="164" fontId="34" fillId="0" borderId="0" xfId="0" applyNumberFormat="1" applyFont="1" applyAlignment="1">
      <alignment wrapText="1"/>
    </xf>
    <xf numFmtId="4" fontId="34" fillId="0" borderId="0" xfId="0" applyNumberFormat="1" applyFont="1" applyAlignment="1">
      <alignment horizontal="left" wrapText="1" indent="1"/>
    </xf>
    <xf numFmtId="164" fontId="34" fillId="0" borderId="0" xfId="0" applyNumberFormat="1" applyFont="1" applyAlignment="1">
      <alignment horizontal="left" wrapText="1" indent="1"/>
    </xf>
    <xf numFmtId="165" fontId="44" fillId="34" borderId="0" xfId="0" applyNumberFormat="1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4" fillId="35" borderId="0" xfId="0" applyFont="1" applyFill="1" applyAlignment="1">
      <alignment horizontal="left" vertical="center" wrapText="1"/>
    </xf>
    <xf numFmtId="4" fontId="34" fillId="35" borderId="0" xfId="0" applyNumberFormat="1" applyFont="1" applyFill="1" applyAlignment="1">
      <alignment vertical="center" wrapText="1"/>
    </xf>
    <xf numFmtId="164" fontId="34" fillId="35" borderId="0" xfId="0" applyNumberFormat="1" applyFont="1" applyFill="1" applyAlignment="1">
      <alignment vertical="center" wrapText="1"/>
    </xf>
    <xf numFmtId="4" fontId="33" fillId="0" borderId="0" xfId="0" applyNumberFormat="1" applyFont="1" applyAlignment="1">
      <alignment horizontal="left" vertical="center"/>
    </xf>
    <xf numFmtId="4" fontId="28" fillId="33" borderId="11" xfId="0" applyNumberFormat="1" applyFont="1" applyFill="1" applyBorder="1" applyAlignment="1">
      <alignment vertical="center" wrapText="1"/>
    </xf>
    <xf numFmtId="164" fontId="28" fillId="33" borderId="11" xfId="0" applyNumberFormat="1" applyFont="1" applyFill="1" applyBorder="1" applyAlignment="1">
      <alignment vertical="center" wrapText="1"/>
    </xf>
    <xf numFmtId="0" fontId="34" fillId="35" borderId="0" xfId="0" applyFont="1" applyFill="1" applyAlignment="1">
      <alignment horizontal="left" vertical="center" wrapText="1" indent="1"/>
    </xf>
    <xf numFmtId="164" fontId="34" fillId="35" borderId="0" xfId="0" applyNumberFormat="1" applyFont="1" applyFill="1" applyAlignment="1">
      <alignment horizontal="left" vertical="center" wrapText="1" indent="1"/>
    </xf>
    <xf numFmtId="4" fontId="33" fillId="0" borderId="0" xfId="0" applyNumberFormat="1" applyFont="1" applyAlignment="1">
      <alignment horizontal="left" vertical="center" indent="1"/>
    </xf>
    <xf numFmtId="0" fontId="32" fillId="0" borderId="0" xfId="0" applyFont="1" applyAlignment="1">
      <alignment horizontal="left" vertical="center" indent="1"/>
    </xf>
    <xf numFmtId="0" fontId="28" fillId="33" borderId="11" xfId="0" applyFont="1" applyFill="1" applyBorder="1" applyAlignment="1">
      <alignment horizontal="left" vertical="center" wrapText="1" indent="1"/>
    </xf>
    <xf numFmtId="0" fontId="28" fillId="33" borderId="11" xfId="0" applyFont="1" applyFill="1" applyBorder="1" applyAlignment="1">
      <alignment horizontal="left" vertical="center" wrapText="1" indent="2"/>
    </xf>
    <xf numFmtId="4" fontId="28" fillId="33" borderId="11" xfId="0" applyNumberFormat="1" applyFont="1" applyFill="1" applyBorder="1" applyAlignment="1">
      <alignment horizontal="right" vertical="center" wrapText="1" indent="1"/>
    </xf>
    <xf numFmtId="164" fontId="28" fillId="33" borderId="11" xfId="0" applyNumberFormat="1" applyFont="1" applyFill="1" applyBorder="1" applyAlignment="1">
      <alignment horizontal="right" vertical="center" wrapText="1" indent="1"/>
    </xf>
    <xf numFmtId="0" fontId="28" fillId="37" borderId="0" xfId="0" applyFont="1" applyFill="1" applyAlignment="1">
      <alignment horizontal="left" vertical="center" wrapText="1" indent="2"/>
    </xf>
    <xf numFmtId="0" fontId="30" fillId="34" borderId="11" xfId="0" applyFont="1" applyFill="1" applyBorder="1" applyAlignment="1">
      <alignment horizontal="left" vertical="center" wrapText="1" indent="2"/>
    </xf>
    <xf numFmtId="0" fontId="35" fillId="33" borderId="0" xfId="0" applyFont="1" applyFill="1" applyAlignment="1">
      <alignment horizontal="left" vertical="center" wrapText="1" indent="3"/>
    </xf>
    <xf numFmtId="4" fontId="32" fillId="35" borderId="0" xfId="0" applyNumberFormat="1" applyFont="1" applyFill="1" applyAlignment="1">
      <alignment horizontal="left" vertical="center" indent="1"/>
    </xf>
    <xf numFmtId="164" fontId="32" fillId="35" borderId="0" xfId="0" applyNumberFormat="1" applyFont="1" applyFill="1" applyAlignment="1">
      <alignment horizontal="left" vertical="center" indent="1"/>
    </xf>
    <xf numFmtId="0" fontId="28" fillId="33" borderId="0" xfId="0" applyFont="1" applyFill="1" applyAlignment="1">
      <alignment horizontal="left" vertical="center" wrapText="1" indent="2"/>
    </xf>
    <xf numFmtId="0" fontId="28" fillId="33" borderId="0" xfId="0" applyFont="1" applyFill="1" applyAlignment="1">
      <alignment horizontal="left" vertical="center" wrapText="1" indent="1"/>
    </xf>
    <xf numFmtId="0" fontId="28" fillId="34" borderId="0" xfId="0" applyFont="1" applyFill="1" applyAlignment="1">
      <alignment horizontal="left" vertical="center" wrapText="1" indent="1"/>
    </xf>
    <xf numFmtId="0" fontId="30" fillId="0" borderId="11" xfId="0" applyFont="1" applyBorder="1" applyAlignment="1">
      <alignment horizontal="left" vertical="center" wrapText="1" indent="1"/>
    </xf>
    <xf numFmtId="4" fontId="34" fillId="35" borderId="0" xfId="0" applyNumberFormat="1" applyFont="1" applyFill="1" applyAlignment="1">
      <alignment horizontal="right" vertical="center" wrapText="1"/>
    </xf>
    <xf numFmtId="164" fontId="34" fillId="35" borderId="0" xfId="0" applyNumberFormat="1" applyFont="1" applyFill="1" applyAlignment="1">
      <alignment horizontal="right" vertical="center" wrapText="1"/>
    </xf>
    <xf numFmtId="0" fontId="20" fillId="34" borderId="0" xfId="0" applyFont="1" applyFill="1"/>
    <xf numFmtId="0" fontId="40" fillId="33" borderId="0" xfId="0" applyFont="1" applyFill="1" applyAlignment="1">
      <alignment wrapText="1"/>
    </xf>
    <xf numFmtId="0" fontId="39" fillId="33" borderId="0" xfId="0" applyFont="1" applyFill="1" applyAlignment="1">
      <alignment horizontal="left" wrapText="1" indent="3"/>
    </xf>
    <xf numFmtId="4" fontId="39" fillId="33" borderId="0" xfId="0" applyNumberFormat="1" applyFont="1" applyFill="1" applyAlignment="1">
      <alignment wrapText="1"/>
    </xf>
    <xf numFmtId="4" fontId="28" fillId="34" borderId="0" xfId="0" applyNumberFormat="1" applyFont="1" applyFill="1" applyAlignment="1">
      <alignment wrapText="1"/>
    </xf>
    <xf numFmtId="4" fontId="35" fillId="34" borderId="0" xfId="0" applyNumberFormat="1" applyFont="1" applyFill="1" applyAlignment="1">
      <alignment wrapText="1"/>
    </xf>
    <xf numFmtId="4" fontId="28" fillId="33" borderId="0" xfId="0" applyNumberFormat="1" applyFont="1" applyFill="1" applyAlignment="1">
      <alignment horizontal="right" wrapText="1"/>
    </xf>
    <xf numFmtId="4" fontId="35" fillId="33" borderId="0" xfId="0" applyNumberFormat="1" applyFont="1" applyFill="1" applyAlignment="1">
      <alignment horizontal="right" wrapText="1"/>
    </xf>
    <xf numFmtId="4" fontId="40" fillId="33" borderId="0" xfId="0" applyNumberFormat="1" applyFont="1" applyFill="1" applyAlignment="1">
      <alignment horizontal="right" wrapText="1"/>
    </xf>
    <xf numFmtId="4" fontId="40" fillId="33" borderId="0" xfId="0" applyNumberFormat="1" applyFont="1" applyFill="1" applyAlignment="1">
      <alignment horizontal="right"/>
    </xf>
    <xf numFmtId="0" fontId="40" fillId="33" borderId="0" xfId="0" applyFont="1" applyFill="1" applyAlignment="1">
      <alignment horizontal="right" wrapText="1"/>
    </xf>
    <xf numFmtId="164" fontId="28" fillId="33" borderId="11" xfId="0" applyNumberFormat="1" applyFont="1" applyFill="1" applyBorder="1" applyAlignment="1">
      <alignment horizontal="right" vertical="center" wrapText="1"/>
    </xf>
    <xf numFmtId="4" fontId="28" fillId="33" borderId="11" xfId="0" applyNumberFormat="1" applyFont="1" applyFill="1" applyBorder="1" applyAlignment="1">
      <alignment horizontal="right" vertical="center" wrapText="1"/>
    </xf>
    <xf numFmtId="4" fontId="30" fillId="33" borderId="11" xfId="0" applyNumberFormat="1" applyFont="1" applyFill="1" applyBorder="1" applyAlignment="1">
      <alignment horizontal="right" vertical="center" wrapText="1"/>
    </xf>
    <xf numFmtId="4" fontId="44" fillId="33" borderId="0" xfId="0" applyNumberFormat="1" applyFont="1" applyFill="1" applyAlignment="1">
      <alignment horizontal="right" wrapText="1" indent="1"/>
    </xf>
    <xf numFmtId="4" fontId="28" fillId="37" borderId="0" xfId="0" applyNumberFormat="1" applyFont="1" applyFill="1" applyAlignment="1">
      <alignment horizontal="right" vertical="center" wrapText="1"/>
    </xf>
    <xf numFmtId="164" fontId="28" fillId="37" borderId="0" xfId="0" applyNumberFormat="1" applyFont="1" applyFill="1" applyAlignment="1">
      <alignment horizontal="right" vertical="center" wrapText="1"/>
    </xf>
    <xf numFmtId="4" fontId="35" fillId="33" borderId="0" xfId="0" applyNumberFormat="1" applyFont="1" applyFill="1" applyAlignment="1">
      <alignment horizontal="right" vertical="center" wrapText="1"/>
    </xf>
    <xf numFmtId="164" fontId="35" fillId="33" borderId="0" xfId="0" applyNumberFormat="1" applyFont="1" applyFill="1" applyAlignment="1">
      <alignment horizontal="right" vertical="center" wrapText="1"/>
    </xf>
    <xf numFmtId="4" fontId="31" fillId="33" borderId="0" xfId="0" applyNumberFormat="1" applyFont="1" applyFill="1" applyAlignment="1">
      <alignment horizontal="right" vertical="center" wrapText="1"/>
    </xf>
    <xf numFmtId="4" fontId="44" fillId="33" borderId="0" xfId="0" applyNumberFormat="1" applyFont="1" applyFill="1" applyAlignment="1">
      <alignment horizontal="right" wrapText="1"/>
    </xf>
    <xf numFmtId="4" fontId="30" fillId="34" borderId="11" xfId="0" applyNumberFormat="1" applyFont="1" applyFill="1" applyBorder="1" applyAlignment="1">
      <alignment horizontal="right" vertical="center" wrapText="1"/>
    </xf>
    <xf numFmtId="164" fontId="30" fillId="34" borderId="11" xfId="0" applyNumberFormat="1" applyFont="1" applyFill="1" applyBorder="1" applyAlignment="1">
      <alignment horizontal="right" vertical="center" wrapText="1"/>
    </xf>
    <xf numFmtId="4" fontId="28" fillId="33" borderId="0" xfId="0" applyNumberFormat="1" applyFont="1" applyFill="1" applyAlignment="1">
      <alignment vertical="center" wrapText="1"/>
    </xf>
    <xf numFmtId="164" fontId="28" fillId="33" borderId="0" xfId="0" applyNumberFormat="1" applyFont="1" applyFill="1" applyAlignment="1">
      <alignment vertical="center" wrapText="1"/>
    </xf>
    <xf numFmtId="4" fontId="34" fillId="0" borderId="0" xfId="0" applyNumberFormat="1" applyFont="1" applyAlignment="1">
      <alignment horizontal="right" vertical="center" wrapText="1"/>
    </xf>
    <xf numFmtId="164" fontId="34" fillId="0" borderId="0" xfId="0" applyNumberFormat="1" applyFont="1" applyAlignment="1">
      <alignment horizontal="right" vertical="center" wrapText="1"/>
    </xf>
    <xf numFmtId="4" fontId="28" fillId="33" borderId="0" xfId="0" applyNumberFormat="1" applyFont="1" applyFill="1" applyAlignment="1">
      <alignment horizontal="right" vertical="center" wrapText="1"/>
    </xf>
    <xf numFmtId="4" fontId="39" fillId="33" borderId="0" xfId="0" applyNumberFormat="1" applyFont="1" applyFill="1" applyAlignment="1">
      <alignment horizontal="right" wrapText="1"/>
    </xf>
    <xf numFmtId="164" fontId="28" fillId="33" borderId="0" xfId="0" applyNumberFormat="1" applyFont="1" applyFill="1" applyAlignment="1">
      <alignment horizontal="right" vertical="center" wrapText="1"/>
    </xf>
    <xf numFmtId="165" fontId="45" fillId="34" borderId="0" xfId="0" applyNumberFormat="1" applyFont="1" applyFill="1" applyAlignment="1">
      <alignment horizontal="right" vertical="center"/>
    </xf>
    <xf numFmtId="4" fontId="32" fillId="0" borderId="0" xfId="0" applyNumberFormat="1" applyFont="1" applyAlignment="1">
      <alignment horizontal="right" vertical="center"/>
    </xf>
    <xf numFmtId="164" fontId="32" fillId="0" borderId="0" xfId="0" applyNumberFormat="1" applyFont="1" applyAlignment="1">
      <alignment horizontal="right" vertical="center"/>
    </xf>
    <xf numFmtId="164" fontId="33" fillId="0" borderId="0" xfId="0" applyNumberFormat="1" applyFont="1" applyAlignment="1">
      <alignment horizontal="right" vertical="center"/>
    </xf>
    <xf numFmtId="4" fontId="30" fillId="34" borderId="0" xfId="0" applyNumberFormat="1" applyFont="1" applyFill="1" applyAlignment="1">
      <alignment horizontal="right" vertical="center" wrapText="1"/>
    </xf>
    <xf numFmtId="4" fontId="28" fillId="34" borderId="0" xfId="0" applyNumberFormat="1" applyFont="1" applyFill="1" applyAlignment="1">
      <alignment vertical="center" wrapText="1"/>
    </xf>
    <xf numFmtId="164" fontId="28" fillId="34" borderId="0" xfId="0" applyNumberFormat="1" applyFont="1" applyFill="1" applyAlignment="1">
      <alignment vertical="center" wrapText="1"/>
    </xf>
    <xf numFmtId="4" fontId="30" fillId="0" borderId="11" xfId="0" applyNumberFormat="1" applyFont="1" applyBorder="1" applyAlignment="1">
      <alignment vertical="center" wrapText="1"/>
    </xf>
    <xf numFmtId="164" fontId="30" fillId="0" borderId="11" xfId="0" applyNumberFormat="1" applyFont="1" applyBorder="1" applyAlignment="1">
      <alignment vertical="center" wrapText="1"/>
    </xf>
    <xf numFmtId="0" fontId="42" fillId="0" borderId="0" xfId="0" applyFont="1" applyAlignment="1">
      <alignment horizontal="left" wrapText="1" indent="3"/>
    </xf>
    <xf numFmtId="4" fontId="42" fillId="0" borderId="0" xfId="0" applyNumberFormat="1" applyFont="1" applyAlignment="1">
      <alignment horizontal="right" wrapText="1" indent="1"/>
    </xf>
    <xf numFmtId="0" fontId="14" fillId="0" borderId="0" xfId="0" applyFont="1"/>
    <xf numFmtId="0" fontId="44" fillId="33" borderId="0" xfId="0" applyFont="1" applyFill="1" applyAlignment="1">
      <alignment horizontal="left" wrapText="1" indent="5"/>
    </xf>
    <xf numFmtId="4" fontId="44" fillId="33" borderId="0" xfId="0" applyNumberFormat="1" applyFont="1" applyFill="1" applyAlignment="1">
      <alignment horizontal="left" wrapText="1" indent="1"/>
    </xf>
    <xf numFmtId="0" fontId="16" fillId="34" borderId="0" xfId="0" applyFont="1" applyFill="1" applyAlignment="1">
      <alignment horizontal="center" vertical="center"/>
    </xf>
    <xf numFmtId="164" fontId="25" fillId="34" borderId="0" xfId="0" applyNumberFormat="1" applyFont="1" applyFill="1"/>
    <xf numFmtId="164" fontId="29" fillId="34" borderId="14" xfId="0" applyNumberFormat="1" applyFont="1" applyFill="1" applyBorder="1" applyAlignment="1">
      <alignment vertical="center" wrapText="1"/>
    </xf>
    <xf numFmtId="164" fontId="45" fillId="34" borderId="12" xfId="0" applyNumberFormat="1" applyFont="1" applyFill="1" applyBorder="1" applyAlignment="1">
      <alignment wrapText="1"/>
    </xf>
    <xf numFmtId="164" fontId="41" fillId="35" borderId="0" xfId="0" applyNumberFormat="1" applyFont="1" applyFill="1" applyAlignment="1">
      <alignment wrapText="1"/>
    </xf>
    <xf numFmtId="164" fontId="39" fillId="33" borderId="0" xfId="0" applyNumberFormat="1" applyFont="1" applyFill="1" applyAlignment="1">
      <alignment wrapText="1"/>
    </xf>
    <xf numFmtId="164" fontId="42" fillId="33" borderId="0" xfId="0" applyNumberFormat="1" applyFont="1" applyFill="1" applyAlignment="1">
      <alignment wrapText="1"/>
    </xf>
    <xf numFmtId="164" fontId="39" fillId="38" borderId="0" xfId="0" applyNumberFormat="1" applyFont="1" applyFill="1" applyAlignment="1">
      <alignment wrapText="1"/>
    </xf>
    <xf numFmtId="164" fontId="40" fillId="33" borderId="0" xfId="0" applyNumberFormat="1" applyFont="1" applyFill="1" applyAlignment="1">
      <alignment wrapText="1"/>
    </xf>
    <xf numFmtId="164" fontId="42" fillId="33" borderId="0" xfId="0" applyNumberFormat="1" applyFont="1" applyFill="1" applyAlignment="1">
      <alignment horizontal="right" wrapText="1"/>
    </xf>
    <xf numFmtId="164" fontId="39" fillId="33" borderId="0" xfId="0" applyNumberFormat="1" applyFont="1" applyFill="1" applyAlignment="1">
      <alignment horizontal="right" wrapText="1"/>
    </xf>
    <xf numFmtId="164" fontId="40" fillId="33" borderId="0" xfId="0" applyNumberFormat="1" applyFont="1" applyFill="1" applyAlignment="1">
      <alignment horizontal="right" wrapText="1"/>
    </xf>
    <xf numFmtId="164" fontId="42" fillId="34" borderId="0" xfId="0" applyNumberFormat="1" applyFont="1" applyFill="1" applyAlignment="1">
      <alignment wrapText="1"/>
    </xf>
    <xf numFmtId="164" fontId="42" fillId="0" borderId="0" xfId="0" applyNumberFormat="1" applyFont="1" applyAlignment="1">
      <alignment wrapText="1"/>
    </xf>
    <xf numFmtId="164" fontId="40" fillId="34" borderId="0" xfId="0" applyNumberFormat="1" applyFont="1" applyFill="1" applyAlignment="1">
      <alignment wrapText="1"/>
    </xf>
    <xf numFmtId="0" fontId="20" fillId="0" borderId="0" xfId="0" applyFont="1"/>
    <xf numFmtId="0" fontId="24" fillId="34" borderId="0" xfId="0" applyFont="1" applyFill="1"/>
    <xf numFmtId="164" fontId="24" fillId="34" borderId="0" xfId="0" applyNumberFormat="1" applyFont="1" applyFill="1"/>
    <xf numFmtId="164" fontId="20" fillId="34" borderId="0" xfId="0" applyNumberFormat="1" applyFont="1" applyFill="1"/>
    <xf numFmtId="0" fontId="21" fillId="0" borderId="0" xfId="0" applyFont="1"/>
    <xf numFmtId="0" fontId="20" fillId="34" borderId="0" xfId="0" applyFont="1" applyFill="1" applyAlignment="1">
      <alignment horizontal="center"/>
    </xf>
    <xf numFmtId="164" fontId="20" fillId="34" borderId="0" xfId="0" applyNumberFormat="1" applyFont="1" applyFill="1" applyAlignment="1">
      <alignment horizontal="center"/>
    </xf>
    <xf numFmtId="0" fontId="30" fillId="36" borderId="0" xfId="0" applyFont="1" applyFill="1" applyAlignment="1">
      <alignment horizontal="left" vertical="center" wrapText="1" indent="1"/>
    </xf>
    <xf numFmtId="4" fontId="20" fillId="0" borderId="0" xfId="0" applyNumberFormat="1" applyFont="1"/>
    <xf numFmtId="0" fontId="30" fillId="36" borderId="10" xfId="0" applyFont="1" applyFill="1" applyBorder="1" applyAlignment="1">
      <alignment horizontal="left" vertical="center" wrapText="1" indent="1"/>
    </xf>
    <xf numFmtId="4" fontId="30" fillId="36" borderId="10" xfId="0" applyNumberFormat="1" applyFont="1" applyFill="1" applyBorder="1" applyAlignment="1">
      <alignment horizontal="right" vertical="center" wrapText="1"/>
    </xf>
    <xf numFmtId="164" fontId="30" fillId="36" borderId="10" xfId="0" applyNumberFormat="1" applyFont="1" applyFill="1" applyBorder="1" applyAlignment="1">
      <alignment horizontal="right" vertical="center" wrapText="1"/>
    </xf>
    <xf numFmtId="0" fontId="30" fillId="34" borderId="0" xfId="0" applyFont="1" applyFill="1" applyAlignment="1">
      <alignment horizontal="left" vertical="center" wrapText="1" indent="1"/>
    </xf>
    <xf numFmtId="164" fontId="30" fillId="34" borderId="0" xfId="0" applyNumberFormat="1" applyFont="1" applyFill="1" applyAlignment="1">
      <alignment horizontal="right" vertical="center" wrapText="1"/>
    </xf>
    <xf numFmtId="0" fontId="31" fillId="34" borderId="13" xfId="0" applyFont="1" applyFill="1" applyBorder="1" applyAlignment="1">
      <alignment horizontal="left" vertical="center" wrapText="1" indent="1"/>
    </xf>
    <xf numFmtId="4" fontId="31" fillId="34" borderId="13" xfId="0" applyNumberFormat="1" applyFont="1" applyFill="1" applyBorder="1" applyAlignment="1">
      <alignment horizontal="right" vertical="center" wrapText="1"/>
    </xf>
    <xf numFmtId="164" fontId="31" fillId="34" borderId="13" xfId="0" applyNumberFormat="1" applyFont="1" applyFill="1" applyBorder="1" applyAlignment="1">
      <alignment horizontal="right" vertical="center" wrapText="1"/>
    </xf>
    <xf numFmtId="4" fontId="33" fillId="36" borderId="10" xfId="0" applyNumberFormat="1" applyFont="1" applyFill="1" applyBorder="1"/>
    <xf numFmtId="164" fontId="33" fillId="36" borderId="10" xfId="0" applyNumberFormat="1" applyFont="1" applyFill="1" applyBorder="1"/>
    <xf numFmtId="164" fontId="20" fillId="0" borderId="0" xfId="0" applyNumberFormat="1" applyFont="1"/>
    <xf numFmtId="0" fontId="30" fillId="34" borderId="11" xfId="0" applyFont="1" applyFill="1" applyBorder="1" applyAlignment="1">
      <alignment horizontal="left" vertical="center" wrapText="1" indent="1"/>
    </xf>
    <xf numFmtId="0" fontId="14" fillId="34" borderId="0" xfId="0" applyFont="1" applyFill="1"/>
    <xf numFmtId="0" fontId="47" fillId="34" borderId="0" xfId="0" applyFont="1" applyFill="1" applyAlignment="1">
      <alignment horizontal="center"/>
    </xf>
    <xf numFmtId="0" fontId="48" fillId="0" borderId="0" xfId="0" applyFont="1"/>
    <xf numFmtId="4" fontId="46" fillId="34" borderId="0" xfId="0" applyNumberFormat="1" applyFont="1" applyFill="1" applyAlignment="1">
      <alignment vertical="center" wrapText="1"/>
    </xf>
    <xf numFmtId="4" fontId="46" fillId="34" borderId="0" xfId="0" applyNumberFormat="1" applyFont="1" applyFill="1" applyAlignment="1">
      <alignment horizontal="right" wrapText="1" indent="1"/>
    </xf>
    <xf numFmtId="4" fontId="45" fillId="33" borderId="0" xfId="0" applyNumberFormat="1" applyFont="1" applyFill="1" applyAlignment="1">
      <alignment wrapText="1"/>
    </xf>
    <xf numFmtId="4" fontId="30" fillId="33" borderId="0" xfId="0" applyNumberFormat="1" applyFont="1" applyFill="1" applyAlignment="1">
      <alignment vertical="center" wrapText="1"/>
    </xf>
    <xf numFmtId="0" fontId="30" fillId="34" borderId="11" xfId="0" applyFont="1" applyFill="1" applyBorder="1" applyAlignment="1">
      <alignment horizontal="center" vertical="center" wrapText="1"/>
    </xf>
    <xf numFmtId="0" fontId="49" fillId="34" borderId="11" xfId="0" applyFont="1" applyFill="1" applyBorder="1" applyAlignment="1">
      <alignment horizontal="center" vertical="center" wrapText="1"/>
    </xf>
    <xf numFmtId="4" fontId="30" fillId="34" borderId="11" xfId="0" applyNumberFormat="1" applyFont="1" applyFill="1" applyBorder="1" applyAlignment="1">
      <alignment horizontal="center" vertical="center" wrapText="1"/>
    </xf>
    <xf numFmtId="0" fontId="26" fillId="34" borderId="0" xfId="0" applyFont="1" applyFill="1" applyAlignment="1">
      <alignment horizontal="left"/>
    </xf>
    <xf numFmtId="0" fontId="21" fillId="34" borderId="0" xfId="0" applyFont="1" applyFill="1" applyAlignment="1">
      <alignment horizontal="center"/>
    </xf>
    <xf numFmtId="0" fontId="20" fillId="34" borderId="0" xfId="0" applyFont="1" applyFill="1"/>
    <xf numFmtId="0" fontId="20" fillId="34" borderId="0" xfId="0" applyFont="1" applyFill="1" applyAlignment="1">
      <alignment horizontal="left"/>
    </xf>
    <xf numFmtId="0" fontId="43" fillId="34" borderId="0" xfId="0" applyFont="1" applyFill="1" applyAlignment="1">
      <alignment horizontal="justify" wrapText="1"/>
    </xf>
    <xf numFmtId="0" fontId="20" fillId="0" borderId="0" xfId="0" applyFont="1" applyAlignment="1">
      <alignment horizontal="justify" vertical="center" wrapText="1"/>
    </xf>
    <xf numFmtId="0" fontId="27" fillId="34" borderId="0" xfId="0" applyFont="1" applyFill="1" applyAlignment="1">
      <alignment horizontal="center"/>
    </xf>
    <xf numFmtId="0" fontId="20" fillId="34" borderId="0" xfId="0" applyFont="1" applyFill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justify" wrapTex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0" fillId="34" borderId="0" xfId="0" applyFont="1" applyFill="1" applyAlignment="1">
      <alignment horizontal="justify" vertical="center"/>
    </xf>
    <xf numFmtId="0" fontId="25" fillId="34" borderId="0" xfId="0" applyFont="1" applyFill="1" applyAlignment="1">
      <alignment horizontal="left" vertical="center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 xr:uid="{00000000-0005-0000-0000-000024000000}"/>
    <cellStyle name="Normalno 3" xfId="42" xr:uid="{00000000-0005-0000-0000-000025000000}"/>
    <cellStyle name="Obično_B. Rn.financ." xfId="44" xr:uid="{00000000-0005-0000-0000-000026000000}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2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D7BCC-6E16-47F1-9CA4-C6EEBB3FE1A6}">
  <dimension ref="A1:G32"/>
  <sheetViews>
    <sheetView tabSelected="1" zoomScaleNormal="100" workbookViewId="0">
      <selection activeCell="I18" sqref="I18"/>
    </sheetView>
  </sheetViews>
  <sheetFormatPr defaultColWidth="8.85546875" defaultRowHeight="15.75" x14ac:dyDescent="0.25"/>
  <cols>
    <col min="1" max="1" width="79.5703125" style="192" customWidth="1"/>
    <col min="2" max="2" width="18.42578125" style="192" customWidth="1"/>
    <col min="3" max="4" width="14.7109375" style="192" customWidth="1"/>
    <col min="5" max="5" width="18.42578125" style="192" customWidth="1"/>
    <col min="6" max="7" width="8.28515625" style="211" customWidth="1"/>
    <col min="8" max="16384" width="8.85546875" style="192"/>
  </cols>
  <sheetData>
    <row r="1" spans="1:7" ht="79.150000000000006" customHeight="1" x14ac:dyDescent="0.25">
      <c r="A1" s="228" t="s">
        <v>663</v>
      </c>
      <c r="B1" s="228"/>
      <c r="C1" s="228"/>
      <c r="D1" s="228"/>
      <c r="E1" s="228"/>
      <c r="F1" s="228"/>
      <c r="G1" s="228"/>
    </row>
    <row r="2" spans="1:7" ht="53.25" customHeight="1" x14ac:dyDescent="0.3">
      <c r="A2" s="229" t="s">
        <v>176</v>
      </c>
      <c r="B2" s="229"/>
      <c r="C2" s="229"/>
      <c r="D2" s="229"/>
      <c r="E2" s="229"/>
      <c r="F2" s="229"/>
      <c r="G2" s="229"/>
    </row>
    <row r="3" spans="1:7" ht="19.5" x14ac:dyDescent="0.3">
      <c r="A3" s="229" t="s">
        <v>570</v>
      </c>
      <c r="B3" s="229"/>
      <c r="C3" s="229"/>
      <c r="D3" s="229"/>
      <c r="E3" s="229"/>
      <c r="F3" s="229"/>
      <c r="G3" s="229"/>
    </row>
    <row r="4" spans="1:7" ht="19.149999999999999" customHeight="1" x14ac:dyDescent="0.3">
      <c r="A4" s="193"/>
      <c r="B4" s="193"/>
      <c r="C4" s="193"/>
      <c r="D4" s="193"/>
      <c r="E4" s="193"/>
      <c r="F4" s="194"/>
      <c r="G4" s="194"/>
    </row>
    <row r="5" spans="1:7" ht="19.5" x14ac:dyDescent="0.3">
      <c r="A5" s="229" t="s">
        <v>174</v>
      </c>
      <c r="B5" s="229"/>
      <c r="C5" s="229"/>
      <c r="D5" s="229"/>
      <c r="E5" s="229"/>
      <c r="F5" s="229"/>
      <c r="G5" s="229"/>
    </row>
    <row r="6" spans="1:7" x14ac:dyDescent="0.25">
      <c r="A6" s="133"/>
      <c r="B6" s="133"/>
      <c r="C6" s="133"/>
      <c r="D6" s="133"/>
      <c r="E6" s="133"/>
      <c r="F6" s="195"/>
      <c r="G6" s="195"/>
    </row>
    <row r="7" spans="1:7" x14ac:dyDescent="0.25">
      <c r="A7" s="224" t="s">
        <v>175</v>
      </c>
      <c r="B7" s="224"/>
      <c r="C7" s="224"/>
      <c r="D7" s="224"/>
      <c r="E7" s="224"/>
      <c r="F7" s="224"/>
      <c r="G7" s="224"/>
    </row>
    <row r="8" spans="1:7" ht="9.75" customHeight="1" x14ac:dyDescent="0.25">
      <c r="A8" s="197"/>
      <c r="B8" s="197"/>
      <c r="C8" s="197"/>
      <c r="D8" s="197"/>
      <c r="E8" s="197"/>
      <c r="F8" s="198"/>
      <c r="G8" s="198"/>
    </row>
    <row r="9" spans="1:7" ht="31.5" customHeight="1" x14ac:dyDescent="0.25">
      <c r="A9" s="230" t="s">
        <v>575</v>
      </c>
      <c r="B9" s="230"/>
      <c r="C9" s="230"/>
      <c r="D9" s="230"/>
      <c r="E9" s="230"/>
      <c r="F9" s="230"/>
      <c r="G9" s="230"/>
    </row>
    <row r="10" spans="1:7" x14ac:dyDescent="0.25">
      <c r="A10" s="4"/>
      <c r="B10" s="4"/>
      <c r="C10" s="4"/>
      <c r="D10" s="4"/>
      <c r="E10" s="4"/>
      <c r="F10" s="4"/>
      <c r="G10" s="4"/>
    </row>
    <row r="11" spans="1:7" x14ac:dyDescent="0.25">
      <c r="A11" s="3" t="s">
        <v>650</v>
      </c>
      <c r="B11" s="197"/>
      <c r="C11" s="197"/>
      <c r="D11" s="197"/>
      <c r="E11" s="197"/>
      <c r="F11" s="198"/>
      <c r="G11" s="198"/>
    </row>
    <row r="12" spans="1:7" s="196" customFormat="1" ht="42.75" customHeight="1" x14ac:dyDescent="0.25">
      <c r="A12" s="5" t="s">
        <v>651</v>
      </c>
      <c r="B12" s="21" t="s">
        <v>658</v>
      </c>
      <c r="C12" s="5" t="s">
        <v>572</v>
      </c>
      <c r="D12" s="21" t="s">
        <v>573</v>
      </c>
      <c r="E12" s="5" t="s">
        <v>659</v>
      </c>
      <c r="F12" s="6" t="s">
        <v>245</v>
      </c>
      <c r="G12" s="6" t="s">
        <v>246</v>
      </c>
    </row>
    <row r="13" spans="1:7" s="1" customFormat="1" ht="8.25" customHeight="1" thickBot="1" x14ac:dyDescent="0.25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8" t="s">
        <v>154</v>
      </c>
      <c r="G13" s="8" t="s">
        <v>155</v>
      </c>
    </row>
    <row r="14" spans="1:7" ht="18" customHeight="1" thickTop="1" x14ac:dyDescent="0.25">
      <c r="A14" s="199" t="s">
        <v>652</v>
      </c>
      <c r="B14" s="9">
        <f>SUM(B15:B16)</f>
        <v>192362348.26000002</v>
      </c>
      <c r="C14" s="9">
        <f t="shared" ref="C14:E14" si="0">SUM(C15:C16)</f>
        <v>245972528</v>
      </c>
      <c r="D14" s="9">
        <f t="shared" si="0"/>
        <v>245972528</v>
      </c>
      <c r="E14" s="9">
        <f t="shared" si="0"/>
        <v>211140359.15000004</v>
      </c>
      <c r="F14" s="10">
        <f>E14/B14*100</f>
        <v>109.76179125481424</v>
      </c>
      <c r="G14" s="10">
        <f>E14/D14*100</f>
        <v>85.839000341534089</v>
      </c>
    </row>
    <row r="15" spans="1:7" ht="18" customHeight="1" x14ac:dyDescent="0.25">
      <c r="A15" s="11" t="s">
        <v>1</v>
      </c>
      <c r="B15" s="12">
        <f>'P i R -Tablica 1.'!B12</f>
        <v>192277305.40000001</v>
      </c>
      <c r="C15" s="12">
        <f>'P i R -Tablica 1.'!C12</f>
        <v>245865947</v>
      </c>
      <c r="D15" s="12">
        <f>'P i R -Tablica 1.'!D12</f>
        <v>245865947</v>
      </c>
      <c r="E15" s="12">
        <f>'P i R -Tablica 1.'!E12</f>
        <v>210993856.32000002</v>
      </c>
      <c r="F15" s="13">
        <f>E15/B15*100</f>
        <v>109.73414458927613</v>
      </c>
      <c r="G15" s="13">
        <f>E15/D15*100</f>
        <v>85.816624422576098</v>
      </c>
    </row>
    <row r="16" spans="1:7" ht="18" customHeight="1" x14ac:dyDescent="0.25">
      <c r="A16" s="11" t="s">
        <v>39</v>
      </c>
      <c r="B16" s="12">
        <f>'P i R -Tablica 1.'!B95</f>
        <v>85042.859999999986</v>
      </c>
      <c r="C16" s="12">
        <f>'P i R -Tablica 1.'!C95</f>
        <v>106581</v>
      </c>
      <c r="D16" s="12">
        <f>'P i R -Tablica 1.'!D95</f>
        <v>106581</v>
      </c>
      <c r="E16" s="12">
        <f>'P i R -Tablica 1.'!E95</f>
        <v>146502.83000000002</v>
      </c>
      <c r="F16" s="13">
        <f t="shared" ref="F16:F19" si="1">E16/B16*100</f>
        <v>172.26940627349558</v>
      </c>
      <c r="G16" s="13">
        <f t="shared" ref="G16:G19" si="2">E16/D16*100</f>
        <v>137.45679811598691</v>
      </c>
    </row>
    <row r="17" spans="1:7" ht="18" customHeight="1" x14ac:dyDescent="0.25">
      <c r="A17" s="199" t="s">
        <v>653</v>
      </c>
      <c r="B17" s="9">
        <f>SUM(B18:B19)</f>
        <v>184731085.75999999</v>
      </c>
      <c r="C17" s="9">
        <f t="shared" ref="C17:E17" si="3">SUM(C18:C19)</f>
        <v>261781236</v>
      </c>
      <c r="D17" s="9">
        <f t="shared" si="3"/>
        <v>261781236</v>
      </c>
      <c r="E17" s="9">
        <f t="shared" si="3"/>
        <v>229690184.44000006</v>
      </c>
      <c r="F17" s="10">
        <f>E17/B17*100</f>
        <v>124.3375923954728</v>
      </c>
      <c r="G17" s="10">
        <f>E17/D17*100</f>
        <v>87.741271280421358</v>
      </c>
    </row>
    <row r="18" spans="1:7" ht="18" customHeight="1" x14ac:dyDescent="0.25">
      <c r="A18" s="11" t="s">
        <v>44</v>
      </c>
      <c r="B18" s="12">
        <f>'P i R -Tablica 1.'!B121</f>
        <v>169900156.94</v>
      </c>
      <c r="C18" s="12">
        <f>'P i R -Tablica 1.'!C121</f>
        <v>199761218</v>
      </c>
      <c r="D18" s="12">
        <f>'P i R -Tablica 1.'!D121</f>
        <v>199761218</v>
      </c>
      <c r="E18" s="12">
        <f>'P i R -Tablica 1.'!E121</f>
        <v>191366768.42000005</v>
      </c>
      <c r="F18" s="13">
        <f>E18/B18*100</f>
        <v>112.63483911176195</v>
      </c>
      <c r="G18" s="13">
        <f t="shared" si="2"/>
        <v>95.797758111386784</v>
      </c>
    </row>
    <row r="19" spans="1:7" ht="18" customHeight="1" x14ac:dyDescent="0.25">
      <c r="A19" s="11" t="s">
        <v>113</v>
      </c>
      <c r="B19" s="12">
        <f>'P i R -Tablica 1.'!B224</f>
        <v>14830928.82</v>
      </c>
      <c r="C19" s="12">
        <f>'P i R -Tablica 1.'!C224</f>
        <v>62020018</v>
      </c>
      <c r="D19" s="12">
        <f>'P i R -Tablica 1.'!D224</f>
        <v>62020018</v>
      </c>
      <c r="E19" s="12">
        <f>'P i R -Tablica 1.'!E224</f>
        <v>38323416.019999996</v>
      </c>
      <c r="F19" s="13">
        <f t="shared" si="1"/>
        <v>258.40199548607904</v>
      </c>
      <c r="G19" s="13">
        <f t="shared" si="2"/>
        <v>61.792010476359415</v>
      </c>
    </row>
    <row r="20" spans="1:7" x14ac:dyDescent="0.25">
      <c r="A20" s="201" t="s">
        <v>654</v>
      </c>
      <c r="B20" s="202">
        <f>B15+B16-B18-B19</f>
        <v>7631262.5000000224</v>
      </c>
      <c r="C20" s="202">
        <f>C15+C16-C18-C19</f>
        <v>-15808708</v>
      </c>
      <c r="D20" s="202">
        <f>D15+D16-D18-D19</f>
        <v>-15808708</v>
      </c>
      <c r="E20" s="202">
        <f>E15+E16-E18-E19</f>
        <v>-18549825.290000007</v>
      </c>
      <c r="F20" s="203">
        <f>E20/B20*100</f>
        <v>-243.07675551718938</v>
      </c>
      <c r="G20" s="203">
        <f>E20/D20*100</f>
        <v>117.3392872459913</v>
      </c>
    </row>
    <row r="21" spans="1:7" x14ac:dyDescent="0.25">
      <c r="A21" s="204"/>
      <c r="B21" s="167"/>
      <c r="C21" s="167"/>
      <c r="D21" s="167"/>
      <c r="E21" s="167"/>
      <c r="F21" s="205"/>
      <c r="G21" s="205"/>
    </row>
    <row r="22" spans="1:7" x14ac:dyDescent="0.25">
      <c r="A22" s="3" t="s">
        <v>655</v>
      </c>
      <c r="B22" s="197"/>
      <c r="C22" s="197"/>
      <c r="D22" s="197"/>
      <c r="E22" s="197"/>
      <c r="F22" s="198"/>
      <c r="G22" s="198"/>
    </row>
    <row r="23" spans="1:7" x14ac:dyDescent="0.25">
      <c r="A23" s="206" t="s">
        <v>140</v>
      </c>
      <c r="B23" s="207">
        <f>'Rač fin-Tablica 4.'!B8</f>
        <v>1963421.25</v>
      </c>
      <c r="C23" s="207">
        <f>'Rač fin-Tablica 4.'!C8</f>
        <v>5490274</v>
      </c>
      <c r="D23" s="207">
        <f>'Rač fin-Tablica 4.'!D8</f>
        <v>5490274</v>
      </c>
      <c r="E23" s="207">
        <f>'Rač fin-Tablica 4.'!E8</f>
        <v>1497735.76</v>
      </c>
      <c r="F23" s="208">
        <f t="shared" ref="F23" si="4">E23/B23*100</f>
        <v>76.281936950616185</v>
      </c>
      <c r="G23" s="208">
        <f t="shared" ref="G23:G26" si="5">E23/D23*100</f>
        <v>27.27979987884029</v>
      </c>
    </row>
    <row r="24" spans="1:7" x14ac:dyDescent="0.25">
      <c r="A24" s="11" t="s">
        <v>147</v>
      </c>
      <c r="B24" s="12">
        <f>'Rač fin-Tablica 4.'!B26</f>
        <v>5903829.5300000003</v>
      </c>
      <c r="C24" s="12">
        <f>'Rač fin-Tablica 4.'!C26</f>
        <v>3353956</v>
      </c>
      <c r="D24" s="12">
        <f>'Rač fin-Tablica 4.'!D26</f>
        <v>3353956</v>
      </c>
      <c r="E24" s="12">
        <f>'Rač fin-Tablica 4.'!E26</f>
        <v>2741809.56</v>
      </c>
      <c r="F24" s="13">
        <f>E24/B24*100</f>
        <v>46.441204747996842</v>
      </c>
      <c r="G24" s="13">
        <f t="shared" si="5"/>
        <v>81.748525025373027</v>
      </c>
    </row>
    <row r="25" spans="1:7" x14ac:dyDescent="0.25">
      <c r="A25" s="201" t="s">
        <v>307</v>
      </c>
      <c r="B25" s="202">
        <f>B23-B24</f>
        <v>-3940408.2800000003</v>
      </c>
      <c r="C25" s="202">
        <f t="shared" ref="C25" si="6">C23-C24</f>
        <v>2136318</v>
      </c>
      <c r="D25" s="202">
        <f>D23-D24</f>
        <v>2136318</v>
      </c>
      <c r="E25" s="202">
        <f>E23-E24</f>
        <v>-1244073.8</v>
      </c>
      <c r="F25" s="203">
        <f>E25/B25*100</f>
        <v>31.572205507597808</v>
      </c>
      <c r="G25" s="203">
        <f t="shared" si="5"/>
        <v>-58.23448568986452</v>
      </c>
    </row>
    <row r="26" spans="1:7" ht="18" customHeight="1" x14ac:dyDescent="0.25">
      <c r="A26" s="212" t="s">
        <v>656</v>
      </c>
      <c r="B26" s="154">
        <v>2403681.7600000002</v>
      </c>
      <c r="C26" s="154">
        <v>13672390</v>
      </c>
      <c r="D26" s="154">
        <v>13672390</v>
      </c>
      <c r="E26" s="154">
        <v>12718204.700000001</v>
      </c>
      <c r="F26" s="155">
        <f t="shared" ref="F26" si="7">E26/B26*100</f>
        <v>529.11350044941048</v>
      </c>
      <c r="G26" s="155">
        <f t="shared" si="5"/>
        <v>93.021078977413623</v>
      </c>
    </row>
    <row r="27" spans="1:7" x14ac:dyDescent="0.25">
      <c r="A27" s="201" t="s">
        <v>657</v>
      </c>
      <c r="B27" s="209">
        <f>B20+B25+B26</f>
        <v>6094535.9800000228</v>
      </c>
      <c r="C27" s="209">
        <f t="shared" ref="C27:E27" si="8">C20+C25+C26</f>
        <v>0</v>
      </c>
      <c r="D27" s="209">
        <f t="shared" si="8"/>
        <v>0</v>
      </c>
      <c r="E27" s="209">
        <f t="shared" si="8"/>
        <v>-7075694.3900000062</v>
      </c>
      <c r="F27" s="210">
        <f>E27/B27*100</f>
        <v>-116.09898461867772</v>
      </c>
      <c r="G27" s="210"/>
    </row>
    <row r="28" spans="1:7" x14ac:dyDescent="0.25">
      <c r="A28" s="227"/>
      <c r="B28" s="227"/>
      <c r="C28" s="227"/>
      <c r="D28" s="227"/>
      <c r="E28" s="227"/>
      <c r="F28" s="227"/>
      <c r="G28" s="227"/>
    </row>
    <row r="30" spans="1:7" x14ac:dyDescent="0.25">
      <c r="E30" s="200"/>
    </row>
    <row r="31" spans="1:7" x14ac:dyDescent="0.25">
      <c r="E31" s="200"/>
    </row>
    <row r="32" spans="1:7" x14ac:dyDescent="0.25">
      <c r="E32" s="200"/>
    </row>
  </sheetData>
  <mergeCells count="7">
    <mergeCell ref="A28:G28"/>
    <mergeCell ref="A1:G1"/>
    <mergeCell ref="A2:G2"/>
    <mergeCell ref="A3:G3"/>
    <mergeCell ref="A5:G5"/>
    <mergeCell ref="A7:G7"/>
    <mergeCell ref="A9:G9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5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65"/>
  <sheetViews>
    <sheetView showGridLines="0" view="pageBreakPreview" zoomScaleNormal="100" zoomScaleSheetLayoutView="100" workbookViewId="0">
      <selection activeCell="I4" sqref="I4"/>
    </sheetView>
  </sheetViews>
  <sheetFormatPr defaultColWidth="9.140625" defaultRowHeight="12.75" x14ac:dyDescent="0.2"/>
  <cols>
    <col min="1" max="1" width="81.7109375" style="16" customWidth="1"/>
    <col min="2" max="2" width="18.42578125" style="16" bestFit="1" customWidth="1"/>
    <col min="3" max="4" width="13.42578125" style="16" bestFit="1" customWidth="1"/>
    <col min="5" max="5" width="18.42578125" style="16" bestFit="1" customWidth="1"/>
    <col min="6" max="6" width="10.5703125" style="16" customWidth="1"/>
    <col min="7" max="7" width="10.5703125" style="38" customWidth="1"/>
    <col min="8" max="8" width="5.140625" style="16" customWidth="1"/>
    <col min="9" max="16384" width="9.140625" style="16"/>
  </cols>
  <sheetData>
    <row r="2" spans="1:8" s="15" customFormat="1" ht="15.75" x14ac:dyDescent="0.25">
      <c r="A2" s="231" t="s">
        <v>156</v>
      </c>
      <c r="B2" s="231"/>
      <c r="C2" s="231"/>
      <c r="D2" s="231"/>
      <c r="E2" s="231"/>
      <c r="F2" s="231"/>
      <c r="G2" s="231"/>
    </row>
    <row r="3" spans="1:8" s="15" customFormat="1" ht="7.5" customHeight="1" x14ac:dyDescent="0.25">
      <c r="A3" s="14"/>
      <c r="B3" s="14"/>
      <c r="C3" s="14"/>
      <c r="D3" s="14"/>
      <c r="E3" s="14"/>
      <c r="F3" s="14"/>
      <c r="G3" s="17"/>
    </row>
    <row r="4" spans="1:8" s="15" customFormat="1" ht="17.100000000000001" customHeight="1" x14ac:dyDescent="0.25">
      <c r="A4" s="232" t="s">
        <v>571</v>
      </c>
      <c r="B4" s="232"/>
      <c r="C4" s="232"/>
      <c r="D4" s="232"/>
      <c r="E4" s="232"/>
      <c r="F4" s="232"/>
      <c r="G4" s="232"/>
    </row>
    <row r="5" spans="1:8" s="15" customFormat="1" ht="7.5" customHeight="1" x14ac:dyDescent="0.25">
      <c r="G5" s="18"/>
    </row>
    <row r="6" spans="1:8" s="40" customFormat="1" ht="17.100000000000001" customHeight="1" x14ac:dyDescent="0.25">
      <c r="A6" s="39" t="s">
        <v>0</v>
      </c>
      <c r="G6" s="41"/>
    </row>
    <row r="7" spans="1:8" s="40" customFormat="1" ht="10.5" customHeight="1" x14ac:dyDescent="0.25">
      <c r="A7" s="39"/>
      <c r="G7" s="41"/>
    </row>
    <row r="8" spans="1:8" s="40" customFormat="1" ht="17.100000000000001" customHeight="1" x14ac:dyDescent="0.25">
      <c r="A8" s="233" t="s">
        <v>308</v>
      </c>
      <c r="B8" s="233"/>
      <c r="C8" s="233"/>
      <c r="D8" s="233"/>
      <c r="E8" s="233"/>
      <c r="F8" s="233"/>
      <c r="G8" s="233"/>
    </row>
    <row r="9" spans="1:8" ht="7.5" customHeight="1" x14ac:dyDescent="0.2">
      <c r="A9" s="19"/>
      <c r="B9" s="19"/>
      <c r="C9" s="19"/>
      <c r="D9" s="19"/>
      <c r="E9" s="19"/>
      <c r="F9" s="19"/>
      <c r="G9" s="20"/>
    </row>
    <row r="10" spans="1:8" ht="26.25" customHeight="1" x14ac:dyDescent="0.2">
      <c r="A10" s="21" t="s">
        <v>153</v>
      </c>
      <c r="B10" s="21" t="str">
        <f>Sažetak!B12</f>
        <v>Ostvarenje / izvršenje 
2024.</v>
      </c>
      <c r="C10" s="21" t="str">
        <f>Sažetak!C12</f>
        <v>Rebalans
2025.</v>
      </c>
      <c r="D10" s="21" t="str">
        <f>Sažetak!D12</f>
        <v>Tekući plan 
2025.</v>
      </c>
      <c r="E10" s="21" t="str">
        <f>Sažetak!E12</f>
        <v>Ostvarenje / izvršenje 
2025.</v>
      </c>
      <c r="F10" s="6" t="s">
        <v>245</v>
      </c>
      <c r="G10" s="6" t="s">
        <v>246</v>
      </c>
    </row>
    <row r="11" spans="1:8" s="24" customFormat="1" ht="9.75" customHeight="1" x14ac:dyDescent="0.2">
      <c r="A11" s="22">
        <v>1</v>
      </c>
      <c r="B11" s="22">
        <v>2</v>
      </c>
      <c r="C11" s="22">
        <v>3</v>
      </c>
      <c r="D11" s="22">
        <v>4</v>
      </c>
      <c r="E11" s="22">
        <v>5</v>
      </c>
      <c r="F11" s="22" t="s">
        <v>154</v>
      </c>
      <c r="G11" s="23" t="s">
        <v>155</v>
      </c>
    </row>
    <row r="12" spans="1:8" s="117" customFormat="1" ht="18" customHeight="1" x14ac:dyDescent="0.25">
      <c r="A12" s="114" t="s">
        <v>1</v>
      </c>
      <c r="B12" s="131">
        <f>B13+B31+B55+B68+B75+B83+B87</f>
        <v>192277305.40000001</v>
      </c>
      <c r="C12" s="131">
        <f>C13+C31+C55+C68+C75+C83+C87</f>
        <v>245865947</v>
      </c>
      <c r="D12" s="131">
        <f>D13+D31+D55+D68+D75+D83+D87</f>
        <v>245865947</v>
      </c>
      <c r="E12" s="131">
        <f>E13+E31+E55+E68+E75+E83+E87</f>
        <v>210993856.32000002</v>
      </c>
      <c r="F12" s="132">
        <f>IFERROR(E12/B12*100,"-")</f>
        <v>109.73414458927613</v>
      </c>
      <c r="G12" s="132">
        <f>IFERROR(E12/D12*100,"-")</f>
        <v>85.816624422576098</v>
      </c>
      <c r="H12" s="116"/>
    </row>
    <row r="13" spans="1:8" x14ac:dyDescent="0.2">
      <c r="A13" s="27" t="s">
        <v>2</v>
      </c>
      <c r="B13" s="53">
        <f>B14+B22+B25+B28</f>
        <v>31087875.479999997</v>
      </c>
      <c r="C13" s="136">
        <v>33968078</v>
      </c>
      <c r="D13" s="136">
        <v>33968078</v>
      </c>
      <c r="E13" s="53">
        <f>E14+E22+E25+E28</f>
        <v>33652120.859999999</v>
      </c>
      <c r="F13" s="65">
        <f t="shared" ref="F13:F29" si="0">IFERROR(E13/B13*100,"-")</f>
        <v>108.24837767267074</v>
      </c>
      <c r="G13" s="65">
        <f t="shared" ref="G13:G87" si="1">IFERROR(E13/D13*100,"-")</f>
        <v>99.069840984232314</v>
      </c>
      <c r="H13" s="26"/>
    </row>
    <row r="14" spans="1:8" x14ac:dyDescent="0.2">
      <c r="A14" s="30" t="s">
        <v>3</v>
      </c>
      <c r="B14" s="53">
        <f>SUM(B15:B21)</f>
        <v>29453526.199999999</v>
      </c>
      <c r="C14" s="53"/>
      <c r="D14" s="53"/>
      <c r="E14" s="53">
        <f>SUM(E15:E21)</f>
        <v>31831926.23</v>
      </c>
      <c r="F14" s="65">
        <f t="shared" si="0"/>
        <v>108.07509434982356</v>
      </c>
      <c r="G14" s="65"/>
      <c r="H14" s="26"/>
    </row>
    <row r="15" spans="1:8" x14ac:dyDescent="0.2">
      <c r="A15" s="31" t="s">
        <v>4</v>
      </c>
      <c r="B15" s="73">
        <v>26658364.579999998</v>
      </c>
      <c r="C15" s="66"/>
      <c r="D15" s="66"/>
      <c r="E15" s="73">
        <v>30018857.43</v>
      </c>
      <c r="F15" s="67">
        <f t="shared" si="0"/>
        <v>112.60577272066104</v>
      </c>
      <c r="G15" s="65"/>
      <c r="H15" s="26"/>
    </row>
    <row r="16" spans="1:8" x14ac:dyDescent="0.2">
      <c r="A16" s="31" t="s">
        <v>267</v>
      </c>
      <c r="B16" s="73">
        <v>2047599.4</v>
      </c>
      <c r="C16" s="66"/>
      <c r="D16" s="66"/>
      <c r="E16" s="73">
        <v>2165100.46</v>
      </c>
      <c r="F16" s="67">
        <f t="shared" si="0"/>
        <v>105.73847892317218</v>
      </c>
      <c r="G16" s="65"/>
      <c r="H16" s="26"/>
    </row>
    <row r="17" spans="1:8" x14ac:dyDescent="0.2">
      <c r="A17" s="31" t="s">
        <v>268</v>
      </c>
      <c r="B17" s="73">
        <v>668836.41</v>
      </c>
      <c r="C17" s="66"/>
      <c r="D17" s="66"/>
      <c r="E17" s="73">
        <v>710021.75</v>
      </c>
      <c r="F17" s="67">
        <f t="shared" si="0"/>
        <v>106.15775986238548</v>
      </c>
      <c r="G17" s="65"/>
      <c r="H17" s="26"/>
    </row>
    <row r="18" spans="1:8" x14ac:dyDescent="0.2">
      <c r="A18" s="31" t="s">
        <v>269</v>
      </c>
      <c r="B18" s="73">
        <v>2434896.94</v>
      </c>
      <c r="C18" s="66"/>
      <c r="D18" s="66"/>
      <c r="E18" s="73">
        <v>2328985.9900000002</v>
      </c>
      <c r="F18" s="67">
        <f t="shared" si="0"/>
        <v>95.650290233639225</v>
      </c>
      <c r="G18" s="65"/>
      <c r="H18" s="26"/>
    </row>
    <row r="19" spans="1:8" x14ac:dyDescent="0.2">
      <c r="A19" s="31" t="s">
        <v>270</v>
      </c>
      <c r="B19" s="73">
        <v>1197357.1399999999</v>
      </c>
      <c r="C19" s="66"/>
      <c r="D19" s="66"/>
      <c r="E19" s="73">
        <v>1234678.51</v>
      </c>
      <c r="F19" s="67">
        <f t="shared" si="0"/>
        <v>103.11697894915464</v>
      </c>
      <c r="G19" s="65"/>
      <c r="H19" s="26"/>
    </row>
    <row r="20" spans="1:8" x14ac:dyDescent="0.2">
      <c r="A20" s="31" t="s">
        <v>271</v>
      </c>
      <c r="B20" s="73">
        <v>8501.75</v>
      </c>
      <c r="C20" s="66"/>
      <c r="D20" s="66"/>
      <c r="E20" s="73">
        <v>6621.5</v>
      </c>
      <c r="F20" s="67">
        <f t="shared" si="0"/>
        <v>77.883965066015833</v>
      </c>
      <c r="G20" s="65"/>
      <c r="H20" s="26"/>
    </row>
    <row r="21" spans="1:8" x14ac:dyDescent="0.2">
      <c r="A21" s="31" t="s">
        <v>248</v>
      </c>
      <c r="B21" s="73">
        <v>-3562030.02</v>
      </c>
      <c r="C21" s="66"/>
      <c r="D21" s="66"/>
      <c r="E21" s="73">
        <v>-4632339.41</v>
      </c>
      <c r="F21" s="67">
        <f t="shared" si="0"/>
        <v>130.04773637477655</v>
      </c>
      <c r="G21" s="65"/>
      <c r="H21" s="26"/>
    </row>
    <row r="22" spans="1:8" x14ac:dyDescent="0.2">
      <c r="A22" s="30" t="s">
        <v>5</v>
      </c>
      <c r="B22" s="53">
        <f>SUM(B23:B24)</f>
        <v>15468.29</v>
      </c>
      <c r="C22" s="53"/>
      <c r="D22" s="53"/>
      <c r="E22" s="53">
        <f>SUM(E23:E24)</f>
        <v>64931.23</v>
      </c>
      <c r="F22" s="65">
        <f t="shared" si="0"/>
        <v>419.76992931991833</v>
      </c>
      <c r="G22" s="65"/>
      <c r="H22" s="26"/>
    </row>
    <row r="23" spans="1:8" x14ac:dyDescent="0.2">
      <c r="A23" s="31" t="s">
        <v>576</v>
      </c>
      <c r="B23" s="66">
        <v>0</v>
      </c>
      <c r="C23" s="66"/>
      <c r="D23" s="66"/>
      <c r="E23" s="73">
        <v>42166.91</v>
      </c>
      <c r="F23" s="48" t="str">
        <f t="shared" si="0"/>
        <v>-</v>
      </c>
      <c r="G23" s="67"/>
      <c r="H23" s="26"/>
    </row>
    <row r="24" spans="1:8" x14ac:dyDescent="0.2">
      <c r="A24" s="31" t="s">
        <v>6</v>
      </c>
      <c r="B24" s="73">
        <v>15468.29</v>
      </c>
      <c r="C24" s="66"/>
      <c r="D24" s="66"/>
      <c r="E24" s="73">
        <v>22764.32</v>
      </c>
      <c r="F24" s="48">
        <f t="shared" si="0"/>
        <v>147.16765718770463</v>
      </c>
      <c r="G24" s="65"/>
      <c r="H24" s="26"/>
    </row>
    <row r="25" spans="1:8" x14ac:dyDescent="0.2">
      <c r="A25" s="30" t="s">
        <v>7</v>
      </c>
      <c r="B25" s="53">
        <f>SUM(B26:B27)</f>
        <v>1618880.99</v>
      </c>
      <c r="C25" s="53"/>
      <c r="D25" s="53"/>
      <c r="E25" s="53">
        <f>SUM(E26:E27)</f>
        <v>1755263.4</v>
      </c>
      <c r="F25" s="65">
        <f t="shared" si="0"/>
        <v>108.42448647197962</v>
      </c>
      <c r="G25" s="65"/>
      <c r="H25" s="26"/>
    </row>
    <row r="26" spans="1:8" x14ac:dyDescent="0.2">
      <c r="A26" s="31" t="s">
        <v>8</v>
      </c>
      <c r="B26" s="73">
        <v>1605727.54</v>
      </c>
      <c r="C26" s="66"/>
      <c r="D26" s="66"/>
      <c r="E26" s="73">
        <v>1743499.95</v>
      </c>
      <c r="F26" s="67">
        <f t="shared" si="0"/>
        <v>108.58006147169898</v>
      </c>
      <c r="G26" s="65"/>
      <c r="H26" s="26"/>
    </row>
    <row r="27" spans="1:8" x14ac:dyDescent="0.2">
      <c r="A27" s="31" t="s">
        <v>9</v>
      </c>
      <c r="B27" s="73">
        <v>13153.45</v>
      </c>
      <c r="C27" s="66"/>
      <c r="D27" s="66"/>
      <c r="E27" s="73">
        <v>11763.45</v>
      </c>
      <c r="F27" s="67">
        <f t="shared" si="0"/>
        <v>89.432430274946867</v>
      </c>
      <c r="G27" s="65"/>
      <c r="H27" s="26"/>
    </row>
    <row r="28" spans="1:8" s="37" customFormat="1" x14ac:dyDescent="0.2">
      <c r="A28" s="30" t="s">
        <v>348</v>
      </c>
      <c r="B28" s="53">
        <f>B29</f>
        <v>0</v>
      </c>
      <c r="C28" s="53"/>
      <c r="D28" s="53"/>
      <c r="E28" s="53">
        <f>E29</f>
        <v>0</v>
      </c>
      <c r="F28" s="47" t="str">
        <f t="shared" si="0"/>
        <v>-</v>
      </c>
      <c r="G28" s="65"/>
      <c r="H28" s="26"/>
    </row>
    <row r="29" spans="1:8" x14ac:dyDescent="0.2">
      <c r="A29" s="31" t="s">
        <v>349</v>
      </c>
      <c r="B29" s="66">
        <v>0</v>
      </c>
      <c r="C29" s="66"/>
      <c r="D29" s="66"/>
      <c r="E29" s="66">
        <v>0</v>
      </c>
      <c r="F29" s="48" t="str">
        <f t="shared" si="0"/>
        <v>-</v>
      </c>
      <c r="G29" s="65"/>
      <c r="H29" s="26"/>
    </row>
    <row r="30" spans="1:8" ht="7.5" customHeight="1" x14ac:dyDescent="0.2">
      <c r="A30" s="30"/>
      <c r="B30" s="53"/>
      <c r="C30" s="53"/>
      <c r="D30" s="53"/>
      <c r="E30" s="53"/>
      <c r="F30" s="65"/>
      <c r="G30" s="65"/>
      <c r="H30" s="26"/>
    </row>
    <row r="31" spans="1:8" x14ac:dyDescent="0.2">
      <c r="A31" s="27" t="s">
        <v>10</v>
      </c>
      <c r="B31" s="53">
        <f>B32+B34+B38+B41+B44+B48+B51</f>
        <v>108373074.69</v>
      </c>
      <c r="C31" s="136">
        <v>152651168</v>
      </c>
      <c r="D31" s="136">
        <v>152651168</v>
      </c>
      <c r="E31" s="53">
        <f>E32+E34+E38+E41+E44+E48+E51</f>
        <v>124822957.75</v>
      </c>
      <c r="F31" s="65">
        <f t="shared" ref="F31:F43" si="2">IFERROR(E31/B31*100,"-")</f>
        <v>115.17893914798923</v>
      </c>
      <c r="G31" s="65">
        <f t="shared" si="1"/>
        <v>81.770063986670579</v>
      </c>
      <c r="H31" s="26"/>
    </row>
    <row r="32" spans="1:8" x14ac:dyDescent="0.2">
      <c r="A32" s="30" t="s">
        <v>11</v>
      </c>
      <c r="B32" s="53">
        <f>B33</f>
        <v>115591.93</v>
      </c>
      <c r="C32" s="53"/>
      <c r="D32" s="53"/>
      <c r="E32" s="53">
        <f>E33</f>
        <v>39300.1</v>
      </c>
      <c r="F32" s="65">
        <f t="shared" si="2"/>
        <v>33.998999757162977</v>
      </c>
      <c r="G32" s="65"/>
      <c r="H32" s="26"/>
    </row>
    <row r="33" spans="1:8" x14ac:dyDescent="0.2">
      <c r="A33" s="31" t="s">
        <v>12</v>
      </c>
      <c r="B33" s="73">
        <v>115591.93</v>
      </c>
      <c r="C33" s="66"/>
      <c r="D33" s="66"/>
      <c r="E33" s="73">
        <v>39300.1</v>
      </c>
      <c r="F33" s="67">
        <f t="shared" si="2"/>
        <v>33.998999757162977</v>
      </c>
      <c r="G33" s="65"/>
      <c r="H33" s="26"/>
    </row>
    <row r="34" spans="1:8" x14ac:dyDescent="0.2">
      <c r="A34" s="30" t="s">
        <v>13</v>
      </c>
      <c r="B34" s="53">
        <f>SUM(B35:B37)</f>
        <v>1105321.6200000001</v>
      </c>
      <c r="C34" s="53"/>
      <c r="D34" s="53"/>
      <c r="E34" s="53">
        <f>SUM(E35:E37)</f>
        <v>69886.5</v>
      </c>
      <c r="F34" s="65">
        <f t="shared" si="2"/>
        <v>6.3227298494351354</v>
      </c>
      <c r="G34" s="65"/>
      <c r="H34" s="26"/>
    </row>
    <row r="35" spans="1:8" x14ac:dyDescent="0.2">
      <c r="A35" s="31" t="s">
        <v>14</v>
      </c>
      <c r="B35" s="73">
        <v>86580.05</v>
      </c>
      <c r="C35" s="66"/>
      <c r="D35" s="66"/>
      <c r="E35" s="73">
        <v>32629</v>
      </c>
      <c r="F35" s="67">
        <f t="shared" si="2"/>
        <v>37.686510922550866</v>
      </c>
      <c r="G35" s="65"/>
      <c r="H35" s="26"/>
    </row>
    <row r="36" spans="1:8" x14ac:dyDescent="0.2">
      <c r="A36" s="31" t="s">
        <v>272</v>
      </c>
      <c r="B36" s="73">
        <v>508922.14</v>
      </c>
      <c r="C36" s="66"/>
      <c r="D36" s="66"/>
      <c r="E36" s="73">
        <v>37257.5</v>
      </c>
      <c r="F36" s="67">
        <f t="shared" si="2"/>
        <v>7.3208644450013516</v>
      </c>
      <c r="G36" s="65"/>
      <c r="H36" s="26"/>
    </row>
    <row r="37" spans="1:8" x14ac:dyDescent="0.2">
      <c r="A37" s="31" t="s">
        <v>273</v>
      </c>
      <c r="B37" s="73">
        <v>509819.43</v>
      </c>
      <c r="C37" s="66"/>
      <c r="D37" s="66"/>
      <c r="E37" s="73">
        <v>0</v>
      </c>
      <c r="F37" s="48">
        <f t="shared" si="2"/>
        <v>0</v>
      </c>
      <c r="G37" s="65"/>
      <c r="H37" s="26"/>
    </row>
    <row r="38" spans="1:8" x14ac:dyDescent="0.2">
      <c r="A38" s="30" t="s">
        <v>287</v>
      </c>
      <c r="B38" s="53">
        <f>SUM(B39:B40)</f>
        <v>10080062.359999999</v>
      </c>
      <c r="C38" s="53"/>
      <c r="D38" s="53"/>
      <c r="E38" s="53">
        <f>SUM(E39:E40)</f>
        <v>12333568.59</v>
      </c>
      <c r="F38" s="65">
        <f t="shared" si="2"/>
        <v>122.35607429317533</v>
      </c>
      <c r="G38" s="65"/>
      <c r="H38" s="26"/>
    </row>
    <row r="39" spans="1:8" x14ac:dyDescent="0.2">
      <c r="A39" s="31" t="s">
        <v>288</v>
      </c>
      <c r="B39" s="73">
        <v>5619071.5199999996</v>
      </c>
      <c r="C39" s="66"/>
      <c r="D39" s="66"/>
      <c r="E39" s="73">
        <v>6238374.6799999997</v>
      </c>
      <c r="F39" s="67">
        <f t="shared" si="2"/>
        <v>111.0214500348627</v>
      </c>
      <c r="G39" s="65"/>
      <c r="H39" s="26"/>
    </row>
    <row r="40" spans="1:8" x14ac:dyDescent="0.2">
      <c r="A40" s="31" t="s">
        <v>289</v>
      </c>
      <c r="B40" s="73">
        <v>4460990.84</v>
      </c>
      <c r="C40" s="66"/>
      <c r="D40" s="66"/>
      <c r="E40" s="73">
        <v>6095193.9100000001</v>
      </c>
      <c r="F40" s="67">
        <f t="shared" si="2"/>
        <v>136.6331859583016</v>
      </c>
      <c r="G40" s="65"/>
      <c r="H40" s="26"/>
    </row>
    <row r="41" spans="1:8" x14ac:dyDescent="0.2">
      <c r="A41" s="30" t="s">
        <v>319</v>
      </c>
      <c r="B41" s="53">
        <f>B42+B43</f>
        <v>782493.51</v>
      </c>
      <c r="C41" s="53"/>
      <c r="D41" s="53"/>
      <c r="E41" s="53">
        <f>E42+E43</f>
        <v>638111.16</v>
      </c>
      <c r="F41" s="67">
        <f t="shared" si="2"/>
        <v>81.548428433610908</v>
      </c>
      <c r="G41" s="65"/>
      <c r="H41" s="26"/>
    </row>
    <row r="42" spans="1:8" x14ac:dyDescent="0.2">
      <c r="A42" s="31" t="s">
        <v>320</v>
      </c>
      <c r="B42" s="73">
        <v>745001.92</v>
      </c>
      <c r="C42" s="66"/>
      <c r="D42" s="66"/>
      <c r="E42" s="73">
        <v>638111.16</v>
      </c>
      <c r="F42" s="67">
        <f t="shared" si="2"/>
        <v>85.652283956529942</v>
      </c>
      <c r="G42" s="65"/>
      <c r="H42" s="26"/>
    </row>
    <row r="43" spans="1:8" x14ac:dyDescent="0.2">
      <c r="A43" s="31" t="s">
        <v>360</v>
      </c>
      <c r="B43" s="73">
        <v>37491.589999999997</v>
      </c>
      <c r="C43" s="66"/>
      <c r="D43" s="66"/>
      <c r="E43" s="73">
        <v>0</v>
      </c>
      <c r="F43" s="48">
        <f t="shared" si="2"/>
        <v>0</v>
      </c>
      <c r="G43" s="65"/>
      <c r="H43" s="26"/>
    </row>
    <row r="44" spans="1:8" x14ac:dyDescent="0.2">
      <c r="A44" s="30" t="s">
        <v>15</v>
      </c>
      <c r="B44" s="53">
        <f>SUM(B45:B47)</f>
        <v>6189962.8700000001</v>
      </c>
      <c r="C44" s="53"/>
      <c r="D44" s="53"/>
      <c r="E44" s="53">
        <f>SUM(E45:E47)</f>
        <v>6445917.29</v>
      </c>
      <c r="F44" s="65">
        <f>IFERROR(E44/B44*100,"-")</f>
        <v>104.13499120068228</v>
      </c>
      <c r="G44" s="65"/>
      <c r="H44" s="26"/>
    </row>
    <row r="45" spans="1:8" x14ac:dyDescent="0.2">
      <c r="A45" s="31" t="s">
        <v>16</v>
      </c>
      <c r="B45" s="73">
        <v>6189962.8700000001</v>
      </c>
      <c r="C45" s="66"/>
      <c r="D45" s="66"/>
      <c r="E45" s="73">
        <v>5750280.54</v>
      </c>
      <c r="F45" s="67">
        <f>IFERROR(E45/B45*100,"-")</f>
        <v>92.896850284337802</v>
      </c>
      <c r="G45" s="65"/>
      <c r="H45" s="26"/>
    </row>
    <row r="46" spans="1:8" x14ac:dyDescent="0.2">
      <c r="A46" s="31" t="s">
        <v>17</v>
      </c>
      <c r="B46" s="73">
        <v>0</v>
      </c>
      <c r="C46" s="66"/>
      <c r="D46" s="66"/>
      <c r="E46" s="73">
        <v>590034.34</v>
      </c>
      <c r="F46" s="48" t="str">
        <f>IFERROR(E46/B46*100,"-")</f>
        <v>-</v>
      </c>
      <c r="G46" s="65"/>
      <c r="H46" s="26"/>
    </row>
    <row r="47" spans="1:8" x14ac:dyDescent="0.2">
      <c r="A47" s="31" t="s">
        <v>577</v>
      </c>
      <c r="B47" s="73">
        <v>0</v>
      </c>
      <c r="C47" s="66"/>
      <c r="D47" s="66"/>
      <c r="E47" s="73">
        <v>105602.41</v>
      </c>
      <c r="F47" s="48" t="str">
        <f>IFERROR(E47/B47*100,"-")</f>
        <v>-</v>
      </c>
      <c r="G47" s="65"/>
      <c r="H47" s="26"/>
    </row>
    <row r="48" spans="1:8" x14ac:dyDescent="0.2">
      <c r="A48" s="30" t="s">
        <v>321</v>
      </c>
      <c r="B48" s="53">
        <f>SUM(B49:B50)</f>
        <v>81183036.75</v>
      </c>
      <c r="C48" s="53"/>
      <c r="D48" s="53"/>
      <c r="E48" s="53">
        <f>SUM(E49:E50)</f>
        <v>87835527.75999999</v>
      </c>
      <c r="F48" s="67">
        <f t="shared" ref="F48:F50" si="3">IFERROR(E48/B48*100,"-")</f>
        <v>108.1944347936701</v>
      </c>
      <c r="G48" s="65"/>
      <c r="H48" s="26"/>
    </row>
    <row r="49" spans="1:8" x14ac:dyDescent="0.2">
      <c r="A49" s="31" t="s">
        <v>322</v>
      </c>
      <c r="B49" s="73">
        <v>80441520.469999999</v>
      </c>
      <c r="C49" s="66"/>
      <c r="D49" s="66"/>
      <c r="E49" s="73">
        <v>87077528.409999996</v>
      </c>
      <c r="F49" s="67">
        <f t="shared" si="3"/>
        <v>108.24948099094527</v>
      </c>
      <c r="G49" s="65"/>
      <c r="H49" s="26"/>
    </row>
    <row r="50" spans="1:8" x14ac:dyDescent="0.2">
      <c r="A50" s="31" t="s">
        <v>323</v>
      </c>
      <c r="B50" s="73">
        <v>741516.28</v>
      </c>
      <c r="C50" s="66"/>
      <c r="D50" s="66"/>
      <c r="E50" s="73">
        <v>757999.35</v>
      </c>
      <c r="F50" s="67">
        <f t="shared" si="3"/>
        <v>102.22288713607203</v>
      </c>
      <c r="G50" s="65"/>
      <c r="H50" s="26"/>
    </row>
    <row r="51" spans="1:8" x14ac:dyDescent="0.2">
      <c r="A51" s="30" t="s">
        <v>18</v>
      </c>
      <c r="B51" s="53">
        <f>SUM(B52:B53)</f>
        <v>8916605.6500000004</v>
      </c>
      <c r="C51" s="53"/>
      <c r="D51" s="53"/>
      <c r="E51" s="53">
        <f>SUM(E52:E53)</f>
        <v>17460646.350000001</v>
      </c>
      <c r="F51" s="65">
        <f t="shared" ref="F51:F58" si="4">IFERROR(E51/B51*100,"-")</f>
        <v>195.82167290307385</v>
      </c>
      <c r="G51" s="65"/>
      <c r="H51" s="26"/>
    </row>
    <row r="52" spans="1:8" x14ac:dyDescent="0.2">
      <c r="A52" s="31" t="s">
        <v>19</v>
      </c>
      <c r="B52" s="73">
        <v>8193538.8600000003</v>
      </c>
      <c r="C52" s="66"/>
      <c r="D52" s="66"/>
      <c r="E52" s="73">
        <v>3402911.8</v>
      </c>
      <c r="F52" s="67">
        <f t="shared" si="4"/>
        <v>41.531648999831553</v>
      </c>
      <c r="G52" s="65"/>
      <c r="H52" s="26"/>
    </row>
    <row r="53" spans="1:8" x14ac:dyDescent="0.2">
      <c r="A53" s="31" t="s">
        <v>181</v>
      </c>
      <c r="B53" s="73">
        <v>723066.79</v>
      </c>
      <c r="C53" s="66"/>
      <c r="D53" s="66"/>
      <c r="E53" s="73">
        <v>14057734.550000001</v>
      </c>
      <c r="F53" s="67">
        <f t="shared" si="4"/>
        <v>1944.1820236274439</v>
      </c>
      <c r="G53" s="65"/>
      <c r="H53" s="26"/>
    </row>
    <row r="54" spans="1:8" ht="7.5" customHeight="1" x14ac:dyDescent="0.2">
      <c r="A54" s="31"/>
      <c r="B54" s="73"/>
      <c r="C54" s="66"/>
      <c r="D54" s="66"/>
      <c r="E54" s="73"/>
      <c r="F54" s="67"/>
      <c r="G54" s="65"/>
      <c r="H54" s="26"/>
    </row>
    <row r="55" spans="1:8" x14ac:dyDescent="0.2">
      <c r="A55" s="27" t="s">
        <v>20</v>
      </c>
      <c r="B55" s="53">
        <f>B56+B61+B65</f>
        <v>882566.54999999993</v>
      </c>
      <c r="C55" s="136">
        <v>946795</v>
      </c>
      <c r="D55" s="136">
        <v>946795</v>
      </c>
      <c r="E55" s="53">
        <f>E56+E61+E65</f>
        <v>1033830.51</v>
      </c>
      <c r="F55" s="65">
        <f t="shared" si="4"/>
        <v>117.13909959537897</v>
      </c>
      <c r="G55" s="65">
        <f t="shared" si="1"/>
        <v>109.19264571528156</v>
      </c>
      <c r="H55" s="26"/>
    </row>
    <row r="56" spans="1:8" x14ac:dyDescent="0.2">
      <c r="A56" s="30" t="s">
        <v>21</v>
      </c>
      <c r="B56" s="53">
        <f>SUM(B57:B60)</f>
        <v>579991.93999999994</v>
      </c>
      <c r="C56" s="53"/>
      <c r="D56" s="53"/>
      <c r="E56" s="53">
        <f>SUM(E57:E60)</f>
        <v>605663.65</v>
      </c>
      <c r="F56" s="65">
        <f t="shared" si="4"/>
        <v>104.42621840572474</v>
      </c>
      <c r="G56" s="65"/>
      <c r="H56" s="26"/>
    </row>
    <row r="57" spans="1:8" x14ac:dyDescent="0.2">
      <c r="A57" s="31" t="s">
        <v>22</v>
      </c>
      <c r="B57" s="73">
        <v>295694.74</v>
      </c>
      <c r="C57" s="66"/>
      <c r="D57" s="66"/>
      <c r="E57" s="73">
        <v>280227.17</v>
      </c>
      <c r="F57" s="67">
        <f t="shared" si="4"/>
        <v>94.76907502649523</v>
      </c>
      <c r="G57" s="65"/>
      <c r="H57" s="26"/>
    </row>
    <row r="58" spans="1:8" x14ac:dyDescent="0.2">
      <c r="A58" s="31" t="s">
        <v>23</v>
      </c>
      <c r="B58" s="73">
        <v>3057.92</v>
      </c>
      <c r="C58" s="66"/>
      <c r="D58" s="66"/>
      <c r="E58" s="73">
        <v>6358.76</v>
      </c>
      <c r="F58" s="67">
        <f t="shared" si="4"/>
        <v>207.94396190874841</v>
      </c>
      <c r="G58" s="65"/>
      <c r="H58" s="26"/>
    </row>
    <row r="59" spans="1:8" x14ac:dyDescent="0.2">
      <c r="A59" s="31" t="s">
        <v>24</v>
      </c>
      <c r="B59" s="73">
        <v>64446</v>
      </c>
      <c r="C59" s="66"/>
      <c r="D59" s="66"/>
      <c r="E59" s="73">
        <v>67822.22</v>
      </c>
      <c r="F59" s="67">
        <f t="shared" ref="F59:F66" si="5">IFERROR(E59/B59*100,"-")</f>
        <v>105.23883561431275</v>
      </c>
      <c r="G59" s="65"/>
      <c r="H59" s="26"/>
    </row>
    <row r="60" spans="1:8" x14ac:dyDescent="0.2">
      <c r="A60" s="31" t="s">
        <v>274</v>
      </c>
      <c r="B60" s="73">
        <v>216793.28</v>
      </c>
      <c r="C60" s="66"/>
      <c r="D60" s="66"/>
      <c r="E60" s="73">
        <v>251255.5</v>
      </c>
      <c r="F60" s="67">
        <f t="shared" si="5"/>
        <v>115.89635066179173</v>
      </c>
      <c r="G60" s="65"/>
      <c r="H60" s="26"/>
    </row>
    <row r="61" spans="1:8" x14ac:dyDescent="0.2">
      <c r="A61" s="30" t="s">
        <v>25</v>
      </c>
      <c r="B61" s="53">
        <f>SUM(B62:B64)</f>
        <v>302149.71999999997</v>
      </c>
      <c r="C61" s="53"/>
      <c r="D61" s="53"/>
      <c r="E61" s="53">
        <f>SUM(E62:E64)</f>
        <v>427840.51</v>
      </c>
      <c r="F61" s="65">
        <f t="shared" si="5"/>
        <v>141.59884377850824</v>
      </c>
      <c r="G61" s="65"/>
      <c r="H61" s="26"/>
    </row>
    <row r="62" spans="1:8" x14ac:dyDescent="0.2">
      <c r="A62" s="31" t="s">
        <v>26</v>
      </c>
      <c r="B62" s="73">
        <v>85952.7</v>
      </c>
      <c r="C62" s="66"/>
      <c r="D62" s="66"/>
      <c r="E62" s="73">
        <v>94031.27</v>
      </c>
      <c r="F62" s="67">
        <f t="shared" si="5"/>
        <v>109.398855416991</v>
      </c>
      <c r="G62" s="65"/>
      <c r="H62" s="26"/>
    </row>
    <row r="63" spans="1:8" x14ac:dyDescent="0.2">
      <c r="A63" s="31" t="s">
        <v>27</v>
      </c>
      <c r="B63" s="73">
        <v>21670.46</v>
      </c>
      <c r="C63" s="66"/>
      <c r="D63" s="66"/>
      <c r="E63" s="73">
        <v>16831.62</v>
      </c>
      <c r="F63" s="67">
        <f t="shared" si="5"/>
        <v>77.670801635036824</v>
      </c>
      <c r="G63" s="65"/>
      <c r="H63" s="26"/>
    </row>
    <row r="64" spans="1:8" x14ac:dyDescent="0.2">
      <c r="A64" s="31" t="s">
        <v>28</v>
      </c>
      <c r="B64" s="73">
        <v>194526.56</v>
      </c>
      <c r="C64" s="66"/>
      <c r="D64" s="66"/>
      <c r="E64" s="73">
        <v>316977.62</v>
      </c>
      <c r="F64" s="67">
        <f t="shared" si="5"/>
        <v>162.94824727276315</v>
      </c>
      <c r="G64" s="65"/>
      <c r="H64" s="26"/>
    </row>
    <row r="65" spans="1:8" x14ac:dyDescent="0.2">
      <c r="A65" s="30" t="s">
        <v>29</v>
      </c>
      <c r="B65" s="53">
        <f>SUM(B66:B66)</f>
        <v>424.89</v>
      </c>
      <c r="C65" s="53"/>
      <c r="D65" s="53"/>
      <c r="E65" s="53">
        <f>SUM(E66:E66)</f>
        <v>326.35000000000002</v>
      </c>
      <c r="F65" s="65">
        <f t="shared" si="5"/>
        <v>76.808115041540177</v>
      </c>
      <c r="G65" s="65"/>
      <c r="H65" s="26"/>
    </row>
    <row r="66" spans="1:8" ht="12" customHeight="1" x14ac:dyDescent="0.2">
      <c r="A66" s="31" t="s">
        <v>30</v>
      </c>
      <c r="B66" s="73">
        <v>424.89</v>
      </c>
      <c r="C66" s="66"/>
      <c r="D66" s="66"/>
      <c r="E66" s="134">
        <v>326.35000000000002</v>
      </c>
      <c r="F66" s="67">
        <f t="shared" si="5"/>
        <v>76.808115041540177</v>
      </c>
      <c r="G66" s="65"/>
      <c r="H66" s="26"/>
    </row>
    <row r="67" spans="1:8" ht="7.5" customHeight="1" x14ac:dyDescent="0.2">
      <c r="A67" s="31"/>
      <c r="B67" s="66"/>
      <c r="C67" s="66"/>
      <c r="D67" s="66"/>
      <c r="E67" s="66"/>
      <c r="F67" s="67"/>
      <c r="G67" s="65"/>
      <c r="H67" s="26"/>
    </row>
    <row r="68" spans="1:8" x14ac:dyDescent="0.2">
      <c r="A68" s="27" t="s">
        <v>31</v>
      </c>
      <c r="B68" s="53">
        <f>B69+B72</f>
        <v>8889403.7800000012</v>
      </c>
      <c r="C68" s="136">
        <v>9892644</v>
      </c>
      <c r="D68" s="136">
        <v>9892644</v>
      </c>
      <c r="E68" s="53">
        <f>E69+E72</f>
        <v>8468691.370000001</v>
      </c>
      <c r="F68" s="65">
        <f t="shared" ref="F68:F73" si="6">IFERROR(E68/B68*100,"-")</f>
        <v>95.267259532674757</v>
      </c>
      <c r="G68" s="65">
        <f t="shared" si="1"/>
        <v>85.605944881873853</v>
      </c>
      <c r="H68" s="26"/>
    </row>
    <row r="69" spans="1:8" x14ac:dyDescent="0.2">
      <c r="A69" s="30" t="s">
        <v>32</v>
      </c>
      <c r="B69" s="53">
        <f>SUM(B70:B71)</f>
        <v>331328.46000000002</v>
      </c>
      <c r="C69" s="53"/>
      <c r="D69" s="53"/>
      <c r="E69" s="53">
        <f>SUM(E70:E71)</f>
        <v>297658.43</v>
      </c>
      <c r="F69" s="65">
        <f t="shared" si="6"/>
        <v>89.837869647539478</v>
      </c>
      <c r="G69" s="65"/>
      <c r="H69" s="26"/>
    </row>
    <row r="70" spans="1:8" x14ac:dyDescent="0.2">
      <c r="A70" s="31" t="s">
        <v>33</v>
      </c>
      <c r="B70" s="73">
        <v>320105.81</v>
      </c>
      <c r="C70" s="66"/>
      <c r="D70" s="66"/>
      <c r="E70" s="73">
        <v>285334.31</v>
      </c>
      <c r="F70" s="67">
        <f t="shared" si="6"/>
        <v>89.137498004175555</v>
      </c>
      <c r="G70" s="65"/>
      <c r="H70" s="26"/>
    </row>
    <row r="71" spans="1:8" x14ac:dyDescent="0.2">
      <c r="A71" s="31" t="s">
        <v>34</v>
      </c>
      <c r="B71" s="73">
        <v>11222.65</v>
      </c>
      <c r="C71" s="66"/>
      <c r="D71" s="66"/>
      <c r="E71" s="73">
        <v>12324.12</v>
      </c>
      <c r="F71" s="67">
        <f t="shared" si="6"/>
        <v>109.81470508302407</v>
      </c>
      <c r="G71" s="65"/>
      <c r="H71" s="26"/>
    </row>
    <row r="72" spans="1:8" x14ac:dyDescent="0.2">
      <c r="A72" s="30" t="s">
        <v>35</v>
      </c>
      <c r="B72" s="53">
        <f>B73</f>
        <v>8558075.3200000003</v>
      </c>
      <c r="C72" s="53"/>
      <c r="D72" s="53"/>
      <c r="E72" s="53">
        <f>E73</f>
        <v>8171032.9400000004</v>
      </c>
      <c r="F72" s="65">
        <f t="shared" si="6"/>
        <v>95.477459995058794</v>
      </c>
      <c r="G72" s="65"/>
      <c r="H72" s="26"/>
    </row>
    <row r="73" spans="1:8" x14ac:dyDescent="0.2">
      <c r="A73" s="31" t="s">
        <v>36</v>
      </c>
      <c r="B73" s="73">
        <v>8558075.3200000003</v>
      </c>
      <c r="C73" s="66"/>
      <c r="D73" s="66"/>
      <c r="E73" s="73">
        <v>8171032.9400000004</v>
      </c>
      <c r="F73" s="67">
        <f t="shared" si="6"/>
        <v>95.477459995058794</v>
      </c>
      <c r="G73" s="65"/>
      <c r="H73" s="26"/>
    </row>
    <row r="74" spans="1:8" ht="7.5" customHeight="1" x14ac:dyDescent="0.2">
      <c r="A74" s="31"/>
      <c r="B74" s="66"/>
      <c r="C74" s="66"/>
      <c r="D74" s="66"/>
      <c r="E74" s="66"/>
      <c r="F74" s="67"/>
      <c r="G74" s="65"/>
      <c r="H74" s="26"/>
    </row>
    <row r="75" spans="1:8" ht="25.5" x14ac:dyDescent="0.2">
      <c r="A75" s="27" t="s">
        <v>290</v>
      </c>
      <c r="B75" s="53">
        <f>B76+B79</f>
        <v>11305637.48</v>
      </c>
      <c r="C75" s="136">
        <v>10619402</v>
      </c>
      <c r="D75" s="136">
        <v>10619402</v>
      </c>
      <c r="E75" s="53">
        <f>E76+E79</f>
        <v>8797473.5800000001</v>
      </c>
      <c r="F75" s="65">
        <f t="shared" ref="F75:F81" si="7">IFERROR(E75/B75*100,"-")</f>
        <v>77.81492724813603</v>
      </c>
      <c r="G75" s="65">
        <f t="shared" si="1"/>
        <v>82.843399091587273</v>
      </c>
      <c r="H75" s="26"/>
    </row>
    <row r="76" spans="1:8" x14ac:dyDescent="0.2">
      <c r="A76" s="30" t="s">
        <v>37</v>
      </c>
      <c r="B76" s="53">
        <f>SUM(B77:B78)</f>
        <v>10995648.66</v>
      </c>
      <c r="C76" s="53"/>
      <c r="D76" s="53"/>
      <c r="E76" s="53">
        <f>SUM(E77:E78)</f>
        <v>8654836.5800000001</v>
      </c>
      <c r="F76" s="65">
        <f t="shared" si="7"/>
        <v>78.711468942115147</v>
      </c>
      <c r="G76" s="65"/>
      <c r="H76" s="26"/>
    </row>
    <row r="77" spans="1:8" x14ac:dyDescent="0.2">
      <c r="A77" s="31" t="s">
        <v>324</v>
      </c>
      <c r="B77" s="73">
        <v>1797207.78</v>
      </c>
      <c r="C77" s="66"/>
      <c r="D77" s="66"/>
      <c r="E77" s="73">
        <v>1462164.43</v>
      </c>
      <c r="F77" s="67">
        <f t="shared" si="7"/>
        <v>81.357561783980259</v>
      </c>
      <c r="G77" s="67"/>
      <c r="H77" s="35"/>
    </row>
    <row r="78" spans="1:8" x14ac:dyDescent="0.2">
      <c r="A78" s="31" t="s">
        <v>38</v>
      </c>
      <c r="B78" s="73">
        <v>9198440.8800000008</v>
      </c>
      <c r="C78" s="66"/>
      <c r="D78" s="66"/>
      <c r="E78" s="73">
        <v>7192672.1500000004</v>
      </c>
      <c r="F78" s="67">
        <f t="shared" si="7"/>
        <v>78.194470604674905</v>
      </c>
      <c r="G78" s="65"/>
      <c r="H78" s="26"/>
    </row>
    <row r="79" spans="1:8" ht="12.75" customHeight="1" x14ac:dyDescent="0.2">
      <c r="A79" s="30" t="s">
        <v>291</v>
      </c>
      <c r="B79" s="53">
        <f>SUM(B80:B81)</f>
        <v>309988.81999999995</v>
      </c>
      <c r="C79" s="53"/>
      <c r="D79" s="53"/>
      <c r="E79" s="53">
        <f>SUM(E80:E81)</f>
        <v>142637</v>
      </c>
      <c r="F79" s="65">
        <f t="shared" si="7"/>
        <v>46.013594941907918</v>
      </c>
      <c r="G79" s="65"/>
      <c r="H79" s="26"/>
    </row>
    <row r="80" spans="1:8" x14ac:dyDescent="0.2">
      <c r="A80" s="31" t="s">
        <v>249</v>
      </c>
      <c r="B80" s="73">
        <v>164458.04999999999</v>
      </c>
      <c r="C80" s="66"/>
      <c r="D80" s="66"/>
      <c r="E80" s="73">
        <v>124635.38</v>
      </c>
      <c r="F80" s="67">
        <f t="shared" si="7"/>
        <v>75.785514907905096</v>
      </c>
      <c r="G80" s="65"/>
      <c r="H80" s="26"/>
    </row>
    <row r="81" spans="1:8" x14ac:dyDescent="0.2">
      <c r="A81" s="31" t="s">
        <v>292</v>
      </c>
      <c r="B81" s="73">
        <v>145530.76999999999</v>
      </c>
      <c r="C81" s="66"/>
      <c r="D81" s="66"/>
      <c r="E81" s="73">
        <v>18001.62</v>
      </c>
      <c r="F81" s="67">
        <f t="shared" si="7"/>
        <v>12.36963152191114</v>
      </c>
      <c r="G81" s="65"/>
      <c r="H81" s="26"/>
    </row>
    <row r="82" spans="1:8" ht="7.5" customHeight="1" x14ac:dyDescent="0.2">
      <c r="A82" s="31"/>
      <c r="B82" s="66"/>
      <c r="C82" s="66"/>
      <c r="D82" s="66"/>
      <c r="E82" s="66"/>
      <c r="F82" s="67"/>
      <c r="G82" s="65"/>
      <c r="H82" s="26"/>
    </row>
    <row r="83" spans="1:8" x14ac:dyDescent="0.2">
      <c r="A83" s="27" t="s">
        <v>325</v>
      </c>
      <c r="B83" s="53">
        <f>B84</f>
        <v>31719798.890000001</v>
      </c>
      <c r="C83" s="136">
        <v>37684098</v>
      </c>
      <c r="D83" s="136">
        <v>37684098</v>
      </c>
      <c r="E83" s="53">
        <f>E84</f>
        <v>34075805.659999996</v>
      </c>
      <c r="F83" s="65">
        <f t="shared" ref="F83:F85" si="8">IFERROR(E83/B83*100,"-")</f>
        <v>107.42755897718743</v>
      </c>
      <c r="G83" s="65">
        <f t="shared" si="1"/>
        <v>90.424893969864954</v>
      </c>
      <c r="H83" s="26"/>
    </row>
    <row r="84" spans="1:8" s="37" customFormat="1" x14ac:dyDescent="0.2">
      <c r="A84" s="30" t="s">
        <v>326</v>
      </c>
      <c r="B84" s="53">
        <f>B85</f>
        <v>31719798.890000001</v>
      </c>
      <c r="C84" s="53"/>
      <c r="D84" s="53"/>
      <c r="E84" s="53">
        <f>E85</f>
        <v>34075805.659999996</v>
      </c>
      <c r="F84" s="65">
        <f t="shared" si="8"/>
        <v>107.42755897718743</v>
      </c>
      <c r="G84" s="65"/>
      <c r="H84" s="26"/>
    </row>
    <row r="85" spans="1:8" x14ac:dyDescent="0.2">
      <c r="A85" s="31" t="s">
        <v>327</v>
      </c>
      <c r="B85" s="73">
        <v>31719798.890000001</v>
      </c>
      <c r="C85" s="66"/>
      <c r="D85" s="66"/>
      <c r="E85" s="73">
        <v>34075805.659999996</v>
      </c>
      <c r="F85" s="67">
        <f t="shared" si="8"/>
        <v>107.42755897718743</v>
      </c>
      <c r="G85" s="65"/>
      <c r="H85" s="26"/>
    </row>
    <row r="86" spans="1:8" ht="7.5" customHeight="1" x14ac:dyDescent="0.2">
      <c r="A86" s="31"/>
      <c r="B86" s="66"/>
      <c r="C86" s="66"/>
      <c r="D86" s="66"/>
      <c r="E86" s="66"/>
      <c r="F86" s="67"/>
      <c r="G86" s="65"/>
      <c r="H86" s="26"/>
    </row>
    <row r="87" spans="1:8" x14ac:dyDescent="0.2">
      <c r="A87" s="27" t="s">
        <v>293</v>
      </c>
      <c r="B87" s="53">
        <f>B88+B90</f>
        <v>18948.53</v>
      </c>
      <c r="C87" s="136">
        <v>103762</v>
      </c>
      <c r="D87" s="136">
        <v>103762</v>
      </c>
      <c r="E87" s="53">
        <f>E88+E90</f>
        <v>142976.59</v>
      </c>
      <c r="F87" s="65">
        <f>IFERROR(E87/B87*100,"-")</f>
        <v>754.5524111896807</v>
      </c>
      <c r="G87" s="65">
        <f t="shared" si="1"/>
        <v>137.79282396252964</v>
      </c>
      <c r="H87" s="26"/>
    </row>
    <row r="88" spans="1:8" x14ac:dyDescent="0.2">
      <c r="A88" s="30" t="s">
        <v>578</v>
      </c>
      <c r="B88" s="53">
        <f>B89</f>
        <v>0</v>
      </c>
      <c r="C88" s="53"/>
      <c r="D88" s="53"/>
      <c r="E88" s="53">
        <f>E89</f>
        <v>1862.93</v>
      </c>
      <c r="F88" s="47" t="str">
        <f>IFERROR(E88/B88*100,"-")</f>
        <v>-</v>
      </c>
      <c r="G88" s="65"/>
      <c r="H88" s="26"/>
    </row>
    <row r="89" spans="1:8" x14ac:dyDescent="0.2">
      <c r="A89" s="76" t="s">
        <v>579</v>
      </c>
      <c r="B89" s="66">
        <v>0</v>
      </c>
      <c r="C89" s="53"/>
      <c r="D89" s="53"/>
      <c r="E89" s="73">
        <v>1862.93</v>
      </c>
      <c r="F89" s="48" t="str">
        <f>IFERROR(E89/B89*100,"-")</f>
        <v>-</v>
      </c>
      <c r="G89" s="67"/>
      <c r="H89" s="26"/>
    </row>
    <row r="90" spans="1:8" s="37" customFormat="1" x14ac:dyDescent="0.2">
      <c r="A90" s="30" t="s">
        <v>328</v>
      </c>
      <c r="B90" s="53">
        <f>B91</f>
        <v>18948.53</v>
      </c>
      <c r="C90" s="53"/>
      <c r="D90" s="53"/>
      <c r="E90" s="53">
        <f>E91</f>
        <v>141113.66</v>
      </c>
      <c r="F90" s="65">
        <f t="shared" ref="F90:F91" si="9">IFERROR(E90/B90*100,"-")</f>
        <v>744.72088336140075</v>
      </c>
      <c r="G90" s="65"/>
      <c r="H90" s="26"/>
    </row>
    <row r="91" spans="1:8" x14ac:dyDescent="0.2">
      <c r="A91" s="31" t="s">
        <v>329</v>
      </c>
      <c r="B91" s="73">
        <v>18948.53</v>
      </c>
      <c r="C91" s="66"/>
      <c r="D91" s="66"/>
      <c r="E91" s="73">
        <v>141113.66</v>
      </c>
      <c r="F91" s="67">
        <f t="shared" si="9"/>
        <v>744.72088336140075</v>
      </c>
      <c r="G91" s="65"/>
      <c r="H91" s="26"/>
    </row>
    <row r="92" spans="1:8" ht="7.5" customHeight="1" x14ac:dyDescent="0.2">
      <c r="A92" s="31"/>
      <c r="B92" s="66"/>
      <c r="C92" s="66"/>
      <c r="D92" s="66"/>
      <c r="E92" s="66"/>
      <c r="F92" s="67"/>
      <c r="G92" s="65"/>
      <c r="H92" s="26"/>
    </row>
    <row r="93" spans="1:8" ht="7.5" customHeight="1" x14ac:dyDescent="0.2">
      <c r="A93" s="31"/>
      <c r="B93" s="66"/>
      <c r="C93" s="66"/>
      <c r="D93" s="66"/>
      <c r="E93" s="66"/>
      <c r="F93" s="67"/>
      <c r="G93" s="65"/>
      <c r="H93" s="26"/>
    </row>
    <row r="94" spans="1:8" ht="7.5" customHeight="1" x14ac:dyDescent="0.2">
      <c r="A94" s="31"/>
      <c r="B94" s="66"/>
      <c r="C94" s="66"/>
      <c r="D94" s="66"/>
      <c r="E94" s="66"/>
      <c r="F94" s="67"/>
      <c r="G94" s="65"/>
      <c r="H94" s="26"/>
    </row>
    <row r="95" spans="1:8" s="107" customFormat="1" ht="18" customHeight="1" x14ac:dyDescent="0.25">
      <c r="A95" s="114" t="s">
        <v>39</v>
      </c>
      <c r="B95" s="109">
        <f>B97+B101</f>
        <v>85042.859999999986</v>
      </c>
      <c r="C95" s="109">
        <f>C97+C101</f>
        <v>106581</v>
      </c>
      <c r="D95" s="109">
        <f>D97+D101</f>
        <v>106581</v>
      </c>
      <c r="E95" s="109">
        <f>E97+E101</f>
        <v>146502.83000000002</v>
      </c>
      <c r="F95" s="110">
        <f>IFERROR(E95/B95*100,"-")</f>
        <v>172.26940627349558</v>
      </c>
      <c r="G95" s="110">
        <f t="shared" ref="G95:G136" si="10">IFERROR(E95/D95*100,"-")</f>
        <v>137.45679811598691</v>
      </c>
      <c r="H95" s="111"/>
    </row>
    <row r="96" spans="1:8" ht="7.5" customHeight="1" x14ac:dyDescent="0.2">
      <c r="A96" s="101"/>
      <c r="B96" s="102"/>
      <c r="C96" s="102"/>
      <c r="D96" s="102"/>
      <c r="E96" s="102"/>
      <c r="F96" s="103"/>
      <c r="G96" s="103"/>
      <c r="H96" s="26"/>
    </row>
    <row r="97" spans="1:8" x14ac:dyDescent="0.2">
      <c r="A97" s="27" t="s">
        <v>40</v>
      </c>
      <c r="B97" s="53">
        <f>B98</f>
        <v>9030.76</v>
      </c>
      <c r="C97" s="136">
        <v>19270</v>
      </c>
      <c r="D97" s="136">
        <v>19270</v>
      </c>
      <c r="E97" s="53">
        <f>E98</f>
        <v>53561.66</v>
      </c>
      <c r="F97" s="65">
        <f>IFERROR(E97/B97*100,"-")</f>
        <v>593.10246313710036</v>
      </c>
      <c r="G97" s="65">
        <f t="shared" si="10"/>
        <v>277.95360664244942</v>
      </c>
      <c r="H97" s="26"/>
    </row>
    <row r="98" spans="1:8" x14ac:dyDescent="0.2">
      <c r="A98" s="30" t="s">
        <v>41</v>
      </c>
      <c r="B98" s="53">
        <f>B99</f>
        <v>9030.76</v>
      </c>
      <c r="C98" s="53"/>
      <c r="D98" s="53"/>
      <c r="E98" s="53">
        <f>E99</f>
        <v>53561.66</v>
      </c>
      <c r="F98" s="65">
        <f>IFERROR(E98/B98*100,"-")</f>
        <v>593.10246313710036</v>
      </c>
      <c r="G98" s="65"/>
      <c r="H98" s="26"/>
    </row>
    <row r="99" spans="1:8" x14ac:dyDescent="0.2">
      <c r="A99" s="31" t="s">
        <v>42</v>
      </c>
      <c r="B99" s="73">
        <v>9030.76</v>
      </c>
      <c r="C99" s="66"/>
      <c r="D99" s="66"/>
      <c r="E99" s="73">
        <v>53561.66</v>
      </c>
      <c r="F99" s="67">
        <f>IFERROR(E99/B99*100,"-")</f>
        <v>593.10246313710036</v>
      </c>
      <c r="G99" s="65"/>
      <c r="H99" s="26"/>
    </row>
    <row r="100" spans="1:8" ht="7.5" customHeight="1" x14ac:dyDescent="0.2">
      <c r="A100" s="31"/>
      <c r="B100" s="73"/>
      <c r="C100" s="66"/>
      <c r="D100" s="66"/>
      <c r="E100" s="73"/>
      <c r="F100" s="67"/>
      <c r="G100" s="65"/>
      <c r="H100" s="26"/>
    </row>
    <row r="101" spans="1:8" x14ac:dyDescent="0.2">
      <c r="A101" s="27" t="s">
        <v>275</v>
      </c>
      <c r="B101" s="53">
        <f>B102+B104+B110+B112+B114</f>
        <v>76012.099999999991</v>
      </c>
      <c r="C101" s="136">
        <v>87311</v>
      </c>
      <c r="D101" s="136">
        <v>87311</v>
      </c>
      <c r="E101" s="53">
        <f>E102+E104+E110+E112+E114</f>
        <v>92941.17</v>
      </c>
      <c r="F101" s="65">
        <f t="shared" ref="F101:F115" si="11">IFERROR(E101/B101*100,"-")</f>
        <v>122.27154624066432</v>
      </c>
      <c r="G101" s="65">
        <f t="shared" si="10"/>
        <v>106.44840856249498</v>
      </c>
      <c r="H101" s="26"/>
    </row>
    <row r="102" spans="1:8" x14ac:dyDescent="0.2">
      <c r="A102" s="30" t="s">
        <v>330</v>
      </c>
      <c r="B102" s="53">
        <f>B103</f>
        <v>4146.07</v>
      </c>
      <c r="C102" s="53"/>
      <c r="D102" s="53"/>
      <c r="E102" s="53">
        <f>E103</f>
        <v>65565.98</v>
      </c>
      <c r="F102" s="65">
        <f t="shared" si="11"/>
        <v>1581.4006999399433</v>
      </c>
      <c r="G102" s="65"/>
      <c r="H102" s="26"/>
    </row>
    <row r="103" spans="1:8" x14ac:dyDescent="0.2">
      <c r="A103" s="31" t="s">
        <v>331</v>
      </c>
      <c r="B103" s="73">
        <v>4146.07</v>
      </c>
      <c r="C103" s="66"/>
      <c r="D103" s="66"/>
      <c r="E103" s="73">
        <v>65565.98</v>
      </c>
      <c r="F103" s="67">
        <f t="shared" si="11"/>
        <v>1581.4006999399433</v>
      </c>
      <c r="G103" s="67"/>
      <c r="H103" s="35"/>
    </row>
    <row r="104" spans="1:8" x14ac:dyDescent="0.2">
      <c r="A104" s="30" t="s">
        <v>276</v>
      </c>
      <c r="B104" s="53">
        <f>SUM(B105:B109)</f>
        <v>3332.33</v>
      </c>
      <c r="C104" s="53"/>
      <c r="D104" s="53"/>
      <c r="E104" s="53">
        <f>SUM(E105:E109)</f>
        <v>22247.200000000001</v>
      </c>
      <c r="F104" s="65">
        <f t="shared" si="11"/>
        <v>667.61695270276357</v>
      </c>
      <c r="G104" s="65"/>
      <c r="H104" s="26"/>
    </row>
    <row r="105" spans="1:8" x14ac:dyDescent="0.2">
      <c r="A105" s="31" t="s">
        <v>277</v>
      </c>
      <c r="B105" s="73">
        <v>600</v>
      </c>
      <c r="C105" s="66"/>
      <c r="D105" s="66"/>
      <c r="E105" s="73">
        <v>0</v>
      </c>
      <c r="F105" s="67">
        <f t="shared" si="11"/>
        <v>0</v>
      </c>
      <c r="G105" s="65"/>
      <c r="H105" s="26"/>
    </row>
    <row r="106" spans="1:8" x14ac:dyDescent="0.2">
      <c r="A106" s="31" t="s">
        <v>294</v>
      </c>
      <c r="B106" s="73">
        <v>0</v>
      </c>
      <c r="C106" s="66"/>
      <c r="D106" s="66"/>
      <c r="E106" s="73">
        <v>10000</v>
      </c>
      <c r="F106" s="48" t="str">
        <f t="shared" si="11"/>
        <v>-</v>
      </c>
      <c r="G106" s="65"/>
      <c r="H106" s="26"/>
    </row>
    <row r="107" spans="1:8" x14ac:dyDescent="0.2">
      <c r="A107" s="76" t="s">
        <v>580</v>
      </c>
      <c r="B107" s="73">
        <v>0</v>
      </c>
      <c r="C107" s="66"/>
      <c r="D107" s="66"/>
      <c r="E107" s="73">
        <v>4000</v>
      </c>
      <c r="F107" s="48" t="str">
        <f t="shared" si="11"/>
        <v>-</v>
      </c>
      <c r="G107" s="65"/>
      <c r="H107" s="26"/>
    </row>
    <row r="108" spans="1:8" x14ac:dyDescent="0.2">
      <c r="A108" s="31" t="s">
        <v>361</v>
      </c>
      <c r="B108" s="73">
        <v>250</v>
      </c>
      <c r="C108" s="66"/>
      <c r="D108" s="66"/>
      <c r="E108" s="73">
        <v>0</v>
      </c>
      <c r="F108" s="48">
        <f t="shared" si="11"/>
        <v>0</v>
      </c>
      <c r="G108" s="65"/>
      <c r="H108" s="26"/>
    </row>
    <row r="109" spans="1:8" x14ac:dyDescent="0.2">
      <c r="A109" s="31" t="s">
        <v>332</v>
      </c>
      <c r="B109" s="73">
        <v>2482.33</v>
      </c>
      <c r="C109" s="66"/>
      <c r="D109" s="66"/>
      <c r="E109" s="73">
        <v>8247.2000000000007</v>
      </c>
      <c r="F109" s="48">
        <f t="shared" si="11"/>
        <v>332.23624578520992</v>
      </c>
      <c r="G109" s="65"/>
      <c r="H109" s="26"/>
    </row>
    <row r="110" spans="1:8" s="37" customFormat="1" x14ac:dyDescent="0.2">
      <c r="A110" s="30" t="s">
        <v>333</v>
      </c>
      <c r="B110" s="53">
        <f>B111</f>
        <v>67064</v>
      </c>
      <c r="C110" s="72"/>
      <c r="D110" s="72"/>
      <c r="E110" s="53">
        <f>E111</f>
        <v>4627.99</v>
      </c>
      <c r="F110" s="65">
        <f t="shared" si="11"/>
        <v>6.9008558988428961</v>
      </c>
      <c r="G110" s="72"/>
      <c r="H110" s="26"/>
    </row>
    <row r="111" spans="1:8" x14ac:dyDescent="0.2">
      <c r="A111" s="31" t="s">
        <v>334</v>
      </c>
      <c r="B111" s="73">
        <v>67064</v>
      </c>
      <c r="C111" s="68"/>
      <c r="D111" s="68"/>
      <c r="E111" s="73">
        <v>4627.99</v>
      </c>
      <c r="F111" s="67">
        <f t="shared" si="11"/>
        <v>6.9008558988428961</v>
      </c>
      <c r="G111" s="68"/>
      <c r="H111" s="26"/>
    </row>
    <row r="112" spans="1:8" x14ac:dyDescent="0.2">
      <c r="A112" s="135" t="s">
        <v>581</v>
      </c>
      <c r="B112" s="136">
        <f>B113</f>
        <v>0</v>
      </c>
      <c r="C112" s="72"/>
      <c r="D112" s="72"/>
      <c r="E112" s="136">
        <f>E113</f>
        <v>500</v>
      </c>
      <c r="F112" s="47" t="str">
        <f t="shared" si="11"/>
        <v>-</v>
      </c>
      <c r="G112" s="72"/>
      <c r="H112" s="26"/>
    </row>
    <row r="113" spans="1:8" x14ac:dyDescent="0.2">
      <c r="A113" s="76" t="s">
        <v>582</v>
      </c>
      <c r="B113" s="73">
        <v>0</v>
      </c>
      <c r="C113" s="68"/>
      <c r="D113" s="68"/>
      <c r="E113" s="73">
        <v>500</v>
      </c>
      <c r="F113" s="48" t="str">
        <f t="shared" si="11"/>
        <v>-</v>
      </c>
      <c r="G113" s="68"/>
      <c r="H113" s="26"/>
    </row>
    <row r="114" spans="1:8" s="37" customFormat="1" x14ac:dyDescent="0.2">
      <c r="A114" s="30" t="s">
        <v>335</v>
      </c>
      <c r="B114" s="53">
        <f>B115</f>
        <v>1469.7</v>
      </c>
      <c r="C114" s="72"/>
      <c r="D114" s="72"/>
      <c r="E114" s="53">
        <f>E115</f>
        <v>0</v>
      </c>
      <c r="F114" s="65">
        <f t="shared" si="11"/>
        <v>0</v>
      </c>
      <c r="G114" s="72"/>
      <c r="H114" s="26"/>
    </row>
    <row r="115" spans="1:8" x14ac:dyDescent="0.2">
      <c r="A115" s="31" t="s">
        <v>336</v>
      </c>
      <c r="B115" s="73">
        <v>1469.7</v>
      </c>
      <c r="C115" s="68"/>
      <c r="D115" s="68"/>
      <c r="E115" s="73">
        <v>0</v>
      </c>
      <c r="F115" s="48">
        <f t="shared" si="11"/>
        <v>0</v>
      </c>
      <c r="G115" s="68"/>
      <c r="H115" s="26"/>
    </row>
    <row r="116" spans="1:8" ht="7.5" customHeight="1" x14ac:dyDescent="0.2">
      <c r="A116" s="31"/>
      <c r="B116" s="66"/>
      <c r="C116" s="68"/>
      <c r="D116" s="68"/>
      <c r="E116" s="66"/>
      <c r="F116" s="68"/>
      <c r="G116" s="68"/>
      <c r="H116" s="26"/>
    </row>
    <row r="117" spans="1:8" s="107" customFormat="1" ht="18" customHeight="1" x14ac:dyDescent="0.25">
      <c r="A117" s="118" t="s">
        <v>43</v>
      </c>
      <c r="B117" s="112">
        <f>B12+B95</f>
        <v>192362348.26000002</v>
      </c>
      <c r="C117" s="112">
        <f>C12+C95</f>
        <v>245972528</v>
      </c>
      <c r="D117" s="112">
        <f>D12+D95</f>
        <v>245972528</v>
      </c>
      <c r="E117" s="112">
        <f>E12+E95</f>
        <v>211140359.15000004</v>
      </c>
      <c r="F117" s="113">
        <f>IFERROR(E117/B117*100,"-")</f>
        <v>109.76179125481424</v>
      </c>
      <c r="G117" s="113">
        <f t="shared" si="10"/>
        <v>85.839000341534089</v>
      </c>
      <c r="H117" s="111"/>
    </row>
    <row r="118" spans="1:8" ht="7.5" customHeight="1" x14ac:dyDescent="0.2">
      <c r="A118" s="27"/>
      <c r="B118" s="64"/>
      <c r="C118" s="64"/>
      <c r="D118" s="64"/>
      <c r="E118" s="64"/>
      <c r="F118" s="43"/>
      <c r="G118" s="42"/>
      <c r="H118" s="26"/>
    </row>
    <row r="119" spans="1:8" x14ac:dyDescent="0.2">
      <c r="A119" s="27"/>
      <c r="B119" s="64"/>
      <c r="C119" s="64"/>
      <c r="D119" s="64"/>
      <c r="E119" s="64"/>
      <c r="F119" s="43"/>
      <c r="G119" s="42"/>
      <c r="H119" s="26"/>
    </row>
    <row r="120" spans="1:8" x14ac:dyDescent="0.2">
      <c r="A120" s="27"/>
      <c r="B120" s="64"/>
      <c r="C120" s="64"/>
      <c r="D120" s="64"/>
      <c r="E120" s="64"/>
      <c r="F120" s="43"/>
      <c r="G120" s="42"/>
      <c r="H120" s="26"/>
    </row>
    <row r="121" spans="1:8" s="107" customFormat="1" ht="18" customHeight="1" x14ac:dyDescent="0.25">
      <c r="A121" s="114" t="s">
        <v>44</v>
      </c>
      <c r="B121" s="109">
        <f>B123+B136+B173+B183+B192+B206+B211</f>
        <v>169900156.94</v>
      </c>
      <c r="C121" s="109">
        <f>C123+C136+C173+C183+C192+C206+C211</f>
        <v>199761218</v>
      </c>
      <c r="D121" s="109">
        <f>D123+D136+D173+D183+D192+D206+D211</f>
        <v>199761218</v>
      </c>
      <c r="E121" s="109">
        <f>E123+E136+E173+E183+E192+E206+E211</f>
        <v>191366768.42000005</v>
      </c>
      <c r="F121" s="110">
        <f t="shared" ref="F121:F128" si="12">IFERROR(E121/B121*100,"-")</f>
        <v>112.63483911176195</v>
      </c>
      <c r="G121" s="110">
        <f t="shared" si="10"/>
        <v>95.797758111386784</v>
      </c>
      <c r="H121" s="111"/>
    </row>
    <row r="122" spans="1:8" ht="7.5" customHeight="1" x14ac:dyDescent="0.2">
      <c r="A122" s="101"/>
      <c r="B122" s="102"/>
      <c r="C122" s="102"/>
      <c r="D122" s="102"/>
      <c r="E122" s="102"/>
      <c r="F122" s="103"/>
      <c r="G122" s="103"/>
      <c r="H122" s="26"/>
    </row>
    <row r="123" spans="1:8" s="37" customFormat="1" x14ac:dyDescent="0.2">
      <c r="A123" s="27" t="s">
        <v>45</v>
      </c>
      <c r="B123" s="53">
        <f>B124+B129+B131</f>
        <v>118804534.91</v>
      </c>
      <c r="C123" s="136">
        <v>136767786</v>
      </c>
      <c r="D123" s="136">
        <v>136767786</v>
      </c>
      <c r="E123" s="53">
        <f>E124+E129+E131</f>
        <v>136924680.84</v>
      </c>
      <c r="F123" s="65">
        <f t="shared" si="12"/>
        <v>115.25206587755834</v>
      </c>
      <c r="G123" s="65">
        <f t="shared" si="10"/>
        <v>100.11471622418455</v>
      </c>
      <c r="H123" s="26"/>
    </row>
    <row r="124" spans="1:8" s="37" customFormat="1" x14ac:dyDescent="0.2">
      <c r="A124" s="30" t="s">
        <v>46</v>
      </c>
      <c r="B124" s="53">
        <f>SUM(B125:B128)</f>
        <v>98608207.329999998</v>
      </c>
      <c r="C124" s="53"/>
      <c r="D124" s="53"/>
      <c r="E124" s="53">
        <f>SUM(E125:E128)</f>
        <v>113759149.16000001</v>
      </c>
      <c r="F124" s="65">
        <f t="shared" si="12"/>
        <v>115.36478782064886</v>
      </c>
      <c r="G124" s="65"/>
      <c r="H124" s="26"/>
    </row>
    <row r="125" spans="1:8" s="37" customFormat="1" x14ac:dyDescent="0.2">
      <c r="A125" s="31" t="s">
        <v>47</v>
      </c>
      <c r="B125" s="73">
        <v>97047920.290000007</v>
      </c>
      <c r="C125" s="66"/>
      <c r="D125" s="66"/>
      <c r="E125" s="73">
        <v>111416846.78</v>
      </c>
      <c r="F125" s="67">
        <f t="shared" si="12"/>
        <v>114.80601175899758</v>
      </c>
      <c r="G125" s="65"/>
      <c r="H125" s="26"/>
    </row>
    <row r="126" spans="1:8" s="37" customFormat="1" x14ac:dyDescent="0.2">
      <c r="A126" s="31" t="s">
        <v>337</v>
      </c>
      <c r="B126" s="73">
        <v>5865.08</v>
      </c>
      <c r="C126" s="66"/>
      <c r="D126" s="66"/>
      <c r="E126" s="73">
        <v>1224.22</v>
      </c>
      <c r="F126" s="67">
        <f t="shared" si="12"/>
        <v>20.873031569901858</v>
      </c>
      <c r="G126" s="65"/>
      <c r="H126" s="26"/>
    </row>
    <row r="127" spans="1:8" x14ac:dyDescent="0.2">
      <c r="A127" s="31" t="s">
        <v>182</v>
      </c>
      <c r="B127" s="73">
        <v>1294635.99</v>
      </c>
      <c r="C127" s="66"/>
      <c r="D127" s="66"/>
      <c r="E127" s="73">
        <v>2111881.9</v>
      </c>
      <c r="F127" s="67">
        <f t="shared" si="12"/>
        <v>163.12553615939564</v>
      </c>
      <c r="G127" s="65"/>
      <c r="H127" s="26"/>
    </row>
    <row r="128" spans="1:8" x14ac:dyDescent="0.2">
      <c r="A128" s="31" t="s">
        <v>338</v>
      </c>
      <c r="B128" s="73">
        <v>259785.97</v>
      </c>
      <c r="C128" s="66"/>
      <c r="D128" s="66"/>
      <c r="E128" s="73">
        <v>229196.26</v>
      </c>
      <c r="F128" s="67">
        <f t="shared" si="12"/>
        <v>88.225033861528402</v>
      </c>
      <c r="G128" s="65"/>
      <c r="H128" s="26"/>
    </row>
    <row r="129" spans="1:8" x14ac:dyDescent="0.2">
      <c r="A129" s="30" t="s">
        <v>48</v>
      </c>
      <c r="B129" s="53">
        <f>B130</f>
        <v>5025428.93</v>
      </c>
      <c r="C129" s="53"/>
      <c r="D129" s="53"/>
      <c r="E129" s="53">
        <f>E130</f>
        <v>5244111.5199999996</v>
      </c>
      <c r="F129" s="65">
        <f t="shared" ref="F129:F134" si="13">IFERROR(E129/B129*100,"-")</f>
        <v>104.35152089594868</v>
      </c>
      <c r="G129" s="65"/>
      <c r="H129" s="26"/>
    </row>
    <row r="130" spans="1:8" x14ac:dyDescent="0.2">
      <c r="A130" s="31" t="s">
        <v>49</v>
      </c>
      <c r="B130" s="73">
        <v>5025428.93</v>
      </c>
      <c r="C130" s="66"/>
      <c r="D130" s="66"/>
      <c r="E130" s="73">
        <v>5244111.5199999996</v>
      </c>
      <c r="F130" s="67">
        <f t="shared" si="13"/>
        <v>104.35152089594868</v>
      </c>
      <c r="G130" s="65"/>
      <c r="H130" s="26"/>
    </row>
    <row r="131" spans="1:8" x14ac:dyDescent="0.2">
      <c r="A131" s="30" t="s">
        <v>50</v>
      </c>
      <c r="B131" s="53">
        <f>SUM(B132:B134)</f>
        <v>15170898.65</v>
      </c>
      <c r="C131" s="53"/>
      <c r="D131" s="53"/>
      <c r="E131" s="53">
        <f>SUM(E132:E134)</f>
        <v>17921420.159999996</v>
      </c>
      <c r="F131" s="65">
        <f t="shared" si="13"/>
        <v>118.13024774244336</v>
      </c>
      <c r="G131" s="65"/>
      <c r="H131" s="26"/>
    </row>
    <row r="132" spans="1:8" x14ac:dyDescent="0.2">
      <c r="A132" s="31" t="s">
        <v>183</v>
      </c>
      <c r="B132" s="73">
        <v>7214.27</v>
      </c>
      <c r="C132" s="66"/>
      <c r="D132" s="66"/>
      <c r="E132" s="73">
        <v>14149.2</v>
      </c>
      <c r="F132" s="67">
        <f t="shared" si="13"/>
        <v>196.12795196187557</v>
      </c>
      <c r="G132" s="65"/>
      <c r="H132" s="26"/>
    </row>
    <row r="133" spans="1:8" x14ac:dyDescent="0.2">
      <c r="A133" s="31" t="s">
        <v>51</v>
      </c>
      <c r="B133" s="73">
        <v>15163670.42</v>
      </c>
      <c r="C133" s="66"/>
      <c r="D133" s="66"/>
      <c r="E133" s="73">
        <v>17905671.399999999</v>
      </c>
      <c r="F133" s="67">
        <f t="shared" si="13"/>
        <v>118.08269966342357</v>
      </c>
      <c r="G133" s="65"/>
      <c r="H133" s="26"/>
    </row>
    <row r="134" spans="1:8" x14ac:dyDescent="0.2">
      <c r="A134" s="31" t="s">
        <v>295</v>
      </c>
      <c r="B134" s="73">
        <v>13.96</v>
      </c>
      <c r="C134" s="66"/>
      <c r="D134" s="66"/>
      <c r="E134" s="73">
        <v>1599.56</v>
      </c>
      <c r="F134" s="67">
        <f t="shared" si="13"/>
        <v>11458.166189111746</v>
      </c>
      <c r="G134" s="65"/>
      <c r="H134" s="26"/>
    </row>
    <row r="135" spans="1:8" ht="7.5" customHeight="1" x14ac:dyDescent="0.2">
      <c r="A135" s="31"/>
      <c r="B135" s="66"/>
      <c r="C135" s="66"/>
      <c r="D135" s="66"/>
      <c r="E135" s="66"/>
      <c r="F135" s="67"/>
      <c r="G135" s="65"/>
      <c r="H135" s="26"/>
    </row>
    <row r="136" spans="1:8" x14ac:dyDescent="0.2">
      <c r="A136" s="27" t="s">
        <v>52</v>
      </c>
      <c r="B136" s="53">
        <f>B137+B142+B149+B159+B161+B164</f>
        <v>39554674.56000001</v>
      </c>
      <c r="C136" s="136">
        <v>50366473</v>
      </c>
      <c r="D136" s="136">
        <v>50366473</v>
      </c>
      <c r="E136" s="53">
        <f>E137+E142+E149+E159+E161+E164</f>
        <v>43423458.20000001</v>
      </c>
      <c r="F136" s="65">
        <f t="shared" ref="F136:F170" si="14">IFERROR(E136/B136*100,"-")</f>
        <v>109.78085064037498</v>
      </c>
      <c r="G136" s="65">
        <f t="shared" si="10"/>
        <v>86.215006955122732</v>
      </c>
      <c r="H136" s="26"/>
    </row>
    <row r="137" spans="1:8" x14ac:dyDescent="0.2">
      <c r="A137" s="30" t="s">
        <v>53</v>
      </c>
      <c r="B137" s="53">
        <f>SUM(B138:B141)</f>
        <v>5435528.1800000006</v>
      </c>
      <c r="C137" s="53"/>
      <c r="D137" s="53"/>
      <c r="E137" s="53">
        <f>SUM(E138:E141)</f>
        <v>5689763.3300000001</v>
      </c>
      <c r="F137" s="65">
        <f t="shared" si="14"/>
        <v>104.67728510608143</v>
      </c>
      <c r="G137" s="65"/>
      <c r="H137" s="26"/>
    </row>
    <row r="138" spans="1:8" x14ac:dyDescent="0.2">
      <c r="A138" s="31" t="s">
        <v>54</v>
      </c>
      <c r="B138" s="73">
        <v>791715.94</v>
      </c>
      <c r="C138" s="66"/>
      <c r="D138" s="66"/>
      <c r="E138" s="73">
        <v>776639.29</v>
      </c>
      <c r="F138" s="67">
        <f t="shared" si="14"/>
        <v>98.09569957628996</v>
      </c>
      <c r="G138" s="65"/>
      <c r="H138" s="26"/>
    </row>
    <row r="139" spans="1:8" x14ac:dyDescent="0.2">
      <c r="A139" s="31" t="s">
        <v>55</v>
      </c>
      <c r="B139" s="73">
        <v>4237954.79</v>
      </c>
      <c r="C139" s="66"/>
      <c r="D139" s="66"/>
      <c r="E139" s="73">
        <v>4372630.87</v>
      </c>
      <c r="F139" s="67">
        <f t="shared" si="14"/>
        <v>103.17785551459365</v>
      </c>
      <c r="G139" s="65"/>
      <c r="H139" s="26"/>
    </row>
    <row r="140" spans="1:8" x14ac:dyDescent="0.2">
      <c r="A140" s="31" t="s">
        <v>56</v>
      </c>
      <c r="B140" s="73">
        <v>326347.5</v>
      </c>
      <c r="C140" s="66"/>
      <c r="D140" s="66"/>
      <c r="E140" s="73">
        <v>472200.99</v>
      </c>
      <c r="F140" s="67">
        <f t="shared" si="14"/>
        <v>144.69269413738425</v>
      </c>
      <c r="G140" s="65"/>
      <c r="H140" s="26"/>
    </row>
    <row r="141" spans="1:8" x14ac:dyDescent="0.2">
      <c r="A141" s="31" t="s">
        <v>57</v>
      </c>
      <c r="B141" s="73">
        <v>79509.95</v>
      </c>
      <c r="C141" s="66"/>
      <c r="D141" s="66"/>
      <c r="E141" s="73">
        <v>68292.179999999993</v>
      </c>
      <c r="F141" s="67">
        <f t="shared" si="14"/>
        <v>85.89136328220556</v>
      </c>
      <c r="G141" s="65"/>
      <c r="H141" s="26"/>
    </row>
    <row r="142" spans="1:8" x14ac:dyDescent="0.2">
      <c r="A142" s="30" t="s">
        <v>58</v>
      </c>
      <c r="B142" s="53">
        <f>SUM(B143:B148)</f>
        <v>12969775.650000002</v>
      </c>
      <c r="C142" s="53"/>
      <c r="D142" s="53"/>
      <c r="E142" s="53">
        <f>SUM(E143:E148)</f>
        <v>10336999.98</v>
      </c>
      <c r="F142" s="65">
        <f t="shared" si="14"/>
        <v>79.700684568125112</v>
      </c>
      <c r="G142" s="65"/>
      <c r="H142" s="26"/>
    </row>
    <row r="143" spans="1:8" x14ac:dyDescent="0.2">
      <c r="A143" s="31" t="s">
        <v>59</v>
      </c>
      <c r="B143" s="73">
        <v>1497651.95</v>
      </c>
      <c r="C143" s="66"/>
      <c r="D143" s="66"/>
      <c r="E143" s="73">
        <v>1576968.15</v>
      </c>
      <c r="F143" s="67">
        <f t="shared" si="14"/>
        <v>105.29603690630522</v>
      </c>
      <c r="G143" s="65"/>
      <c r="H143" s="26"/>
    </row>
    <row r="144" spans="1:8" x14ac:dyDescent="0.2">
      <c r="A144" s="31" t="s">
        <v>60</v>
      </c>
      <c r="B144" s="73">
        <v>7211393.4100000001</v>
      </c>
      <c r="C144" s="66"/>
      <c r="D144" s="66"/>
      <c r="E144" s="73">
        <v>4704187.5199999996</v>
      </c>
      <c r="F144" s="67">
        <f t="shared" si="14"/>
        <v>65.232712355932875</v>
      </c>
      <c r="G144" s="65"/>
      <c r="H144" s="26"/>
    </row>
    <row r="145" spans="1:8" x14ac:dyDescent="0.2">
      <c r="A145" s="31" t="s">
        <v>61</v>
      </c>
      <c r="B145" s="73">
        <v>3464455.96</v>
      </c>
      <c r="C145" s="66"/>
      <c r="D145" s="66"/>
      <c r="E145" s="73">
        <v>3219277.48</v>
      </c>
      <c r="F145" s="67">
        <f t="shared" si="14"/>
        <v>92.923030835698654</v>
      </c>
      <c r="G145" s="65"/>
      <c r="H145" s="26"/>
    </row>
    <row r="146" spans="1:8" x14ac:dyDescent="0.2">
      <c r="A146" s="31" t="s">
        <v>62</v>
      </c>
      <c r="B146" s="73">
        <v>398156.97</v>
      </c>
      <c r="C146" s="66"/>
      <c r="D146" s="66"/>
      <c r="E146" s="73">
        <v>481907.8</v>
      </c>
      <c r="F146" s="67">
        <f t="shared" si="14"/>
        <v>121.03462611743304</v>
      </c>
      <c r="G146" s="65"/>
      <c r="H146" s="26"/>
    </row>
    <row r="147" spans="1:8" x14ac:dyDescent="0.2">
      <c r="A147" s="31" t="s">
        <v>63</v>
      </c>
      <c r="B147" s="73">
        <v>283173.89</v>
      </c>
      <c r="C147" s="66"/>
      <c r="D147" s="66"/>
      <c r="E147" s="73">
        <v>271842.36</v>
      </c>
      <c r="F147" s="67">
        <f t="shared" si="14"/>
        <v>95.998384596828458</v>
      </c>
      <c r="G147" s="65"/>
      <c r="H147" s="26"/>
    </row>
    <row r="148" spans="1:8" x14ac:dyDescent="0.2">
      <c r="A148" s="31" t="s">
        <v>64</v>
      </c>
      <c r="B148" s="73">
        <v>114943.47</v>
      </c>
      <c r="C148" s="66"/>
      <c r="D148" s="66"/>
      <c r="E148" s="73">
        <v>82816.67</v>
      </c>
      <c r="F148" s="67">
        <f t="shared" si="14"/>
        <v>72.049912883263403</v>
      </c>
      <c r="G148" s="65"/>
      <c r="H148" s="26"/>
    </row>
    <row r="149" spans="1:8" x14ac:dyDescent="0.2">
      <c r="A149" s="30" t="s">
        <v>65</v>
      </c>
      <c r="B149" s="53">
        <f>SUM(B150:B158)</f>
        <v>18754977.68</v>
      </c>
      <c r="C149" s="53"/>
      <c r="D149" s="53"/>
      <c r="E149" s="53">
        <f>SUM(E150:E158)</f>
        <v>21800677.770000003</v>
      </c>
      <c r="F149" s="65">
        <f t="shared" si="14"/>
        <v>116.23942263204017</v>
      </c>
      <c r="G149" s="65"/>
      <c r="H149" s="26"/>
    </row>
    <row r="150" spans="1:8" x14ac:dyDescent="0.2">
      <c r="A150" s="31" t="s">
        <v>66</v>
      </c>
      <c r="B150" s="73">
        <v>1676876.06</v>
      </c>
      <c r="C150" s="66"/>
      <c r="D150" s="66"/>
      <c r="E150" s="73">
        <v>2044173.18</v>
      </c>
      <c r="F150" s="67">
        <f t="shared" si="14"/>
        <v>121.90365339224891</v>
      </c>
      <c r="G150" s="65"/>
      <c r="H150" s="26"/>
    </row>
    <row r="151" spans="1:8" x14ac:dyDescent="0.2">
      <c r="A151" s="31" t="s">
        <v>67</v>
      </c>
      <c r="B151" s="73">
        <v>2346150.56</v>
      </c>
      <c r="C151" s="66"/>
      <c r="D151" s="66"/>
      <c r="E151" s="73">
        <v>2323861.81</v>
      </c>
      <c r="F151" s="67">
        <f t="shared" si="14"/>
        <v>99.049986374276003</v>
      </c>
      <c r="G151" s="65"/>
      <c r="H151" s="26"/>
    </row>
    <row r="152" spans="1:8" x14ac:dyDescent="0.2">
      <c r="A152" s="31" t="s">
        <v>68</v>
      </c>
      <c r="B152" s="73">
        <v>458338.56</v>
      </c>
      <c r="C152" s="66"/>
      <c r="D152" s="66"/>
      <c r="E152" s="73">
        <v>472137.53</v>
      </c>
      <c r="F152" s="67">
        <f t="shared" si="14"/>
        <v>103.0106500312782</v>
      </c>
      <c r="G152" s="65"/>
      <c r="H152" s="26"/>
    </row>
    <row r="153" spans="1:8" x14ac:dyDescent="0.2">
      <c r="A153" s="31" t="s">
        <v>69</v>
      </c>
      <c r="B153" s="73">
        <v>1735842.31</v>
      </c>
      <c r="C153" s="66"/>
      <c r="D153" s="66"/>
      <c r="E153" s="73">
        <v>1562231.52</v>
      </c>
      <c r="F153" s="67">
        <f t="shared" si="14"/>
        <v>89.998469964705492</v>
      </c>
      <c r="G153" s="65"/>
      <c r="H153" s="26"/>
    </row>
    <row r="154" spans="1:8" x14ac:dyDescent="0.2">
      <c r="A154" s="31" t="s">
        <v>70</v>
      </c>
      <c r="B154" s="73">
        <v>7095715.2300000004</v>
      </c>
      <c r="C154" s="66"/>
      <c r="D154" s="66"/>
      <c r="E154" s="73">
        <v>9596029.9800000004</v>
      </c>
      <c r="F154" s="67">
        <f t="shared" si="14"/>
        <v>135.2369658160591</v>
      </c>
      <c r="G154" s="65"/>
      <c r="H154" s="26"/>
    </row>
    <row r="155" spans="1:8" x14ac:dyDescent="0.2">
      <c r="A155" s="31" t="s">
        <v>71</v>
      </c>
      <c r="B155" s="73">
        <v>774686.28</v>
      </c>
      <c r="C155" s="66"/>
      <c r="D155" s="66"/>
      <c r="E155" s="73">
        <v>844049.35</v>
      </c>
      <c r="F155" s="67">
        <f t="shared" si="14"/>
        <v>108.95369800533965</v>
      </c>
      <c r="G155" s="65"/>
      <c r="H155" s="26"/>
    </row>
    <row r="156" spans="1:8" x14ac:dyDescent="0.2">
      <c r="A156" s="31" t="s">
        <v>72</v>
      </c>
      <c r="B156" s="73">
        <v>2526411.9900000002</v>
      </c>
      <c r="C156" s="66"/>
      <c r="D156" s="66"/>
      <c r="E156" s="73">
        <v>2464255.2999999998</v>
      </c>
      <c r="F156" s="67">
        <f t="shared" si="14"/>
        <v>97.539724706578824</v>
      </c>
      <c r="G156" s="65"/>
      <c r="H156" s="26"/>
    </row>
    <row r="157" spans="1:8" x14ac:dyDescent="0.2">
      <c r="A157" s="31" t="s">
        <v>73</v>
      </c>
      <c r="B157" s="73">
        <v>397045.56</v>
      </c>
      <c r="C157" s="66"/>
      <c r="D157" s="66"/>
      <c r="E157" s="73">
        <v>454083.39</v>
      </c>
      <c r="F157" s="67">
        <f t="shared" si="14"/>
        <v>114.36556298476175</v>
      </c>
      <c r="G157" s="65"/>
      <c r="H157" s="26"/>
    </row>
    <row r="158" spans="1:8" x14ac:dyDescent="0.2">
      <c r="A158" s="31" t="s">
        <v>74</v>
      </c>
      <c r="B158" s="73">
        <v>1743911.13</v>
      </c>
      <c r="C158" s="66"/>
      <c r="D158" s="66"/>
      <c r="E158" s="73">
        <v>2039855.71</v>
      </c>
      <c r="F158" s="67">
        <f t="shared" si="14"/>
        <v>116.97016407022988</v>
      </c>
      <c r="G158" s="65"/>
      <c r="H158" s="26"/>
    </row>
    <row r="159" spans="1:8" x14ac:dyDescent="0.2">
      <c r="A159" s="30" t="s">
        <v>75</v>
      </c>
      <c r="B159" s="53">
        <f>B160</f>
        <v>204440.92</v>
      </c>
      <c r="C159" s="53"/>
      <c r="D159" s="53"/>
      <c r="E159" s="53">
        <f>E160</f>
        <v>352176.09</v>
      </c>
      <c r="F159" s="65">
        <f t="shared" si="14"/>
        <v>172.26301368630118</v>
      </c>
      <c r="G159" s="65"/>
      <c r="H159" s="26"/>
    </row>
    <row r="160" spans="1:8" x14ac:dyDescent="0.2">
      <c r="A160" s="31" t="s">
        <v>76</v>
      </c>
      <c r="B160" s="73">
        <v>204440.92</v>
      </c>
      <c r="C160" s="66"/>
      <c r="D160" s="66"/>
      <c r="E160" s="73">
        <v>352176.09</v>
      </c>
      <c r="F160" s="48">
        <f t="shared" si="14"/>
        <v>172.26301368630118</v>
      </c>
      <c r="G160" s="65"/>
      <c r="H160" s="26"/>
    </row>
    <row r="161" spans="1:8" s="37" customFormat="1" x14ac:dyDescent="0.2">
      <c r="A161" s="135" t="s">
        <v>583</v>
      </c>
      <c r="B161" s="136">
        <f>B162+B163</f>
        <v>0</v>
      </c>
      <c r="C161" s="53"/>
      <c r="D161" s="53"/>
      <c r="E161" s="136">
        <f>E162+E163</f>
        <v>2904077.35</v>
      </c>
      <c r="F161" s="47" t="str">
        <f t="shared" si="14"/>
        <v>-</v>
      </c>
      <c r="G161" s="65"/>
      <c r="H161" s="26"/>
    </row>
    <row r="162" spans="1:8" x14ac:dyDescent="0.2">
      <c r="A162" s="76" t="s">
        <v>584</v>
      </c>
      <c r="B162" s="73">
        <v>0</v>
      </c>
      <c r="C162" s="66"/>
      <c r="D162" s="66"/>
      <c r="E162" s="73">
        <v>2542770.4900000002</v>
      </c>
      <c r="F162" s="48" t="str">
        <f t="shared" si="14"/>
        <v>-</v>
      </c>
      <c r="G162" s="65"/>
      <c r="H162" s="26"/>
    </row>
    <row r="163" spans="1:8" x14ac:dyDescent="0.2">
      <c r="A163" s="76" t="s">
        <v>585</v>
      </c>
      <c r="B163" s="73">
        <v>0</v>
      </c>
      <c r="C163" s="66"/>
      <c r="D163" s="66"/>
      <c r="E163" s="73">
        <v>361306.86</v>
      </c>
      <c r="F163" s="48" t="str">
        <f t="shared" si="14"/>
        <v>-</v>
      </c>
      <c r="G163" s="65"/>
      <c r="H163" s="26"/>
    </row>
    <row r="164" spans="1:8" x14ac:dyDescent="0.2">
      <c r="A164" s="30" t="s">
        <v>77</v>
      </c>
      <c r="B164" s="53">
        <f>SUM(B165:B171)</f>
        <v>2189952.13</v>
      </c>
      <c r="C164" s="53"/>
      <c r="D164" s="53"/>
      <c r="E164" s="53">
        <f>SUM(E165:E171)</f>
        <v>2339763.6800000002</v>
      </c>
      <c r="F164" s="65">
        <f t="shared" si="14"/>
        <v>106.84085957623194</v>
      </c>
      <c r="G164" s="65"/>
      <c r="H164" s="26"/>
    </row>
    <row r="165" spans="1:8" x14ac:dyDescent="0.2">
      <c r="A165" s="31" t="s">
        <v>78</v>
      </c>
      <c r="B165" s="73">
        <v>172610.87</v>
      </c>
      <c r="C165" s="66"/>
      <c r="D165" s="66"/>
      <c r="E165" s="73">
        <v>728011.52</v>
      </c>
      <c r="F165" s="67">
        <f t="shared" si="14"/>
        <v>421.7645852778565</v>
      </c>
      <c r="G165" s="65"/>
      <c r="H165" s="26"/>
    </row>
    <row r="166" spans="1:8" x14ac:dyDescent="0.2">
      <c r="A166" s="31" t="s">
        <v>79</v>
      </c>
      <c r="B166" s="73">
        <v>215668.24</v>
      </c>
      <c r="C166" s="66"/>
      <c r="D166" s="66"/>
      <c r="E166" s="73">
        <v>241145.67</v>
      </c>
      <c r="F166" s="67">
        <f t="shared" si="14"/>
        <v>111.81325075959261</v>
      </c>
      <c r="G166" s="65"/>
      <c r="H166" s="26"/>
    </row>
    <row r="167" spans="1:8" x14ac:dyDescent="0.2">
      <c r="A167" s="31" t="s">
        <v>80</v>
      </c>
      <c r="B167" s="73">
        <v>218982.25</v>
      </c>
      <c r="C167" s="66"/>
      <c r="D167" s="66"/>
      <c r="E167" s="73">
        <v>203998.48</v>
      </c>
      <c r="F167" s="67">
        <f t="shared" si="14"/>
        <v>93.157541307571734</v>
      </c>
      <c r="G167" s="65"/>
      <c r="H167" s="26"/>
    </row>
    <row r="168" spans="1:8" x14ac:dyDescent="0.2">
      <c r="A168" s="31" t="s">
        <v>81</v>
      </c>
      <c r="B168" s="73">
        <v>81703.34</v>
      </c>
      <c r="C168" s="66"/>
      <c r="D168" s="66"/>
      <c r="E168" s="73">
        <v>91736.11</v>
      </c>
      <c r="F168" s="67">
        <f t="shared" si="14"/>
        <v>112.27951023789235</v>
      </c>
      <c r="G168" s="65"/>
      <c r="H168" s="26"/>
    </row>
    <row r="169" spans="1:8" x14ac:dyDescent="0.2">
      <c r="A169" s="31" t="s">
        <v>82</v>
      </c>
      <c r="B169" s="73">
        <v>148114.65</v>
      </c>
      <c r="C169" s="66"/>
      <c r="D169" s="66"/>
      <c r="E169" s="73">
        <v>189564.61</v>
      </c>
      <c r="F169" s="67">
        <f t="shared" si="14"/>
        <v>127.98505076979218</v>
      </c>
      <c r="G169" s="65"/>
      <c r="H169" s="26"/>
    </row>
    <row r="170" spans="1:8" x14ac:dyDescent="0.2">
      <c r="A170" s="31" t="s">
        <v>339</v>
      </c>
      <c r="B170" s="73">
        <v>12359.46</v>
      </c>
      <c r="C170" s="66"/>
      <c r="D170" s="66"/>
      <c r="E170" s="73">
        <v>15277.61</v>
      </c>
      <c r="F170" s="67">
        <f t="shared" si="14"/>
        <v>123.6106593653768</v>
      </c>
      <c r="G170" s="65"/>
      <c r="H170" s="26"/>
    </row>
    <row r="171" spans="1:8" x14ac:dyDescent="0.2">
      <c r="A171" s="31" t="s">
        <v>83</v>
      </c>
      <c r="B171" s="73">
        <v>1340513.32</v>
      </c>
      <c r="C171" s="66"/>
      <c r="D171" s="66"/>
      <c r="E171" s="73">
        <v>870029.68</v>
      </c>
      <c r="F171" s="67">
        <f>IFERROR(E171/B171*100,"-")</f>
        <v>64.902725472358597</v>
      </c>
      <c r="G171" s="65"/>
      <c r="H171" s="26"/>
    </row>
    <row r="172" spans="1:8" ht="7.5" customHeight="1" x14ac:dyDescent="0.2">
      <c r="A172" s="31"/>
      <c r="B172" s="66"/>
      <c r="C172" s="66"/>
      <c r="D172" s="66"/>
      <c r="E172" s="66"/>
      <c r="F172" s="67"/>
      <c r="G172" s="65"/>
      <c r="H172" s="26"/>
    </row>
    <row r="173" spans="1:8" x14ac:dyDescent="0.2">
      <c r="A173" s="27" t="s">
        <v>84</v>
      </c>
      <c r="B173" s="53">
        <f>B174+B177</f>
        <v>469337.5</v>
      </c>
      <c r="C173" s="136">
        <v>607650</v>
      </c>
      <c r="D173" s="136">
        <v>607650</v>
      </c>
      <c r="E173" s="53">
        <f>E174+E177</f>
        <v>425458.36</v>
      </c>
      <c r="F173" s="65">
        <f t="shared" ref="F173:F181" si="15">IFERROR(E173/B173*100,"-")</f>
        <v>90.650834420859184</v>
      </c>
      <c r="G173" s="65">
        <f t="shared" ref="G173:G233" si="16">IFERROR(E173/D173*100,"-")</f>
        <v>70.017009791820954</v>
      </c>
      <c r="H173" s="26"/>
    </row>
    <row r="174" spans="1:8" x14ac:dyDescent="0.2">
      <c r="A174" s="30" t="s">
        <v>85</v>
      </c>
      <c r="B174" s="53">
        <f>SUM(B175:B176)</f>
        <v>285607.45</v>
      </c>
      <c r="C174" s="53"/>
      <c r="D174" s="53"/>
      <c r="E174" s="53">
        <f>SUM(E175:E176)</f>
        <v>282198.81</v>
      </c>
      <c r="F174" s="65">
        <f t="shared" si="15"/>
        <v>98.806529731629894</v>
      </c>
      <c r="G174" s="65"/>
      <c r="H174" s="26"/>
    </row>
    <row r="175" spans="1:8" ht="11.25" customHeight="1" x14ac:dyDescent="0.2">
      <c r="A175" s="31" t="s">
        <v>304</v>
      </c>
      <c r="B175" s="73">
        <v>24247.05</v>
      </c>
      <c r="C175" s="66"/>
      <c r="D175" s="66"/>
      <c r="E175" s="73">
        <v>19321.560000000001</v>
      </c>
      <c r="F175" s="67">
        <f t="shared" si="15"/>
        <v>79.686229871262697</v>
      </c>
      <c r="G175" s="65"/>
      <c r="H175" s="26"/>
    </row>
    <row r="176" spans="1:8" ht="12" customHeight="1" x14ac:dyDescent="0.2">
      <c r="A176" s="31" t="s">
        <v>303</v>
      </c>
      <c r="B176" s="73">
        <v>261360.4</v>
      </c>
      <c r="C176" s="66"/>
      <c r="D176" s="66"/>
      <c r="E176" s="73">
        <v>262877.25</v>
      </c>
      <c r="F176" s="67">
        <f t="shared" si="15"/>
        <v>100.58036718645977</v>
      </c>
      <c r="G176" s="65"/>
      <c r="H176" s="26"/>
    </row>
    <row r="177" spans="1:8" x14ac:dyDescent="0.2">
      <c r="A177" s="30" t="s">
        <v>86</v>
      </c>
      <c r="B177" s="53">
        <f>SUM(B178:B181)</f>
        <v>183730.05000000002</v>
      </c>
      <c r="C177" s="53"/>
      <c r="D177" s="53"/>
      <c r="E177" s="53">
        <f>SUM(E178:E181)</f>
        <v>143259.55000000002</v>
      </c>
      <c r="F177" s="65">
        <f t="shared" si="15"/>
        <v>77.972846575723466</v>
      </c>
      <c r="G177" s="65"/>
      <c r="H177" s="26"/>
    </row>
    <row r="178" spans="1:8" x14ac:dyDescent="0.2">
      <c r="A178" s="31" t="s">
        <v>87</v>
      </c>
      <c r="B178" s="73">
        <v>167032.6</v>
      </c>
      <c r="C178" s="66"/>
      <c r="D178" s="66"/>
      <c r="E178" s="73">
        <v>122391.88</v>
      </c>
      <c r="F178" s="67">
        <f t="shared" si="15"/>
        <v>73.274247063148152</v>
      </c>
      <c r="G178" s="65"/>
      <c r="H178" s="26"/>
    </row>
    <row r="179" spans="1:8" x14ac:dyDescent="0.2">
      <c r="A179" s="31" t="s">
        <v>88</v>
      </c>
      <c r="B179" s="73">
        <v>267.76</v>
      </c>
      <c r="C179" s="66"/>
      <c r="D179" s="66"/>
      <c r="E179" s="134">
        <v>439.69</v>
      </c>
      <c r="F179" s="67">
        <f t="shared" si="15"/>
        <v>164.21048700328654</v>
      </c>
      <c r="G179" s="65"/>
      <c r="H179" s="26"/>
    </row>
    <row r="180" spans="1:8" x14ac:dyDescent="0.2">
      <c r="A180" s="31" t="s">
        <v>89</v>
      </c>
      <c r="B180" s="73">
        <v>15343.8</v>
      </c>
      <c r="C180" s="66"/>
      <c r="D180" s="66"/>
      <c r="E180" s="73">
        <v>19876.82</v>
      </c>
      <c r="F180" s="67">
        <f t="shared" si="15"/>
        <v>129.54300759916057</v>
      </c>
      <c r="G180" s="65"/>
      <c r="H180" s="26"/>
    </row>
    <row r="181" spans="1:8" x14ac:dyDescent="0.2">
      <c r="A181" s="31" t="s">
        <v>90</v>
      </c>
      <c r="B181" s="73">
        <v>1085.8900000000001</v>
      </c>
      <c r="C181" s="66"/>
      <c r="D181" s="66"/>
      <c r="E181" s="134">
        <v>551.16</v>
      </c>
      <c r="F181" s="67">
        <f t="shared" si="15"/>
        <v>50.756522299680441</v>
      </c>
      <c r="G181" s="65"/>
      <c r="H181" s="26"/>
    </row>
    <row r="182" spans="1:8" ht="7.5" customHeight="1" x14ac:dyDescent="0.2">
      <c r="A182" s="31"/>
      <c r="B182" s="66"/>
      <c r="C182" s="66"/>
      <c r="D182" s="66"/>
      <c r="E182" s="66"/>
      <c r="F182" s="67"/>
      <c r="G182" s="65"/>
      <c r="H182" s="26"/>
    </row>
    <row r="183" spans="1:8" x14ac:dyDescent="0.2">
      <c r="A183" s="27" t="s">
        <v>91</v>
      </c>
      <c r="B183" s="53">
        <f>B184+B186+B189</f>
        <v>1164745.0900000001</v>
      </c>
      <c r="C183" s="136">
        <v>1467841</v>
      </c>
      <c r="D183" s="136">
        <v>1467841</v>
      </c>
      <c r="E183" s="53">
        <f>E184+E186+E189</f>
        <v>1361483.75</v>
      </c>
      <c r="F183" s="65">
        <f t="shared" ref="F183:F190" si="17">IFERROR(E183/B183*100,"-")</f>
        <v>116.89113452283367</v>
      </c>
      <c r="G183" s="65">
        <f t="shared" si="16"/>
        <v>92.754170921782404</v>
      </c>
      <c r="H183" s="26"/>
    </row>
    <row r="184" spans="1:8" x14ac:dyDescent="0.2">
      <c r="A184" s="30" t="s">
        <v>92</v>
      </c>
      <c r="B184" s="53">
        <f>B185</f>
        <v>189083.01</v>
      </c>
      <c r="C184" s="53"/>
      <c r="D184" s="53"/>
      <c r="E184" s="53">
        <f>E185</f>
        <v>41681.17</v>
      </c>
      <c r="F184" s="65">
        <f t="shared" si="17"/>
        <v>22.043847302832759</v>
      </c>
      <c r="G184" s="65"/>
      <c r="H184" s="26"/>
    </row>
    <row r="185" spans="1:8" x14ac:dyDescent="0.2">
      <c r="A185" s="31" t="s">
        <v>93</v>
      </c>
      <c r="B185" s="73">
        <v>189083.01</v>
      </c>
      <c r="C185" s="66"/>
      <c r="D185" s="66"/>
      <c r="E185" s="73">
        <v>41681.17</v>
      </c>
      <c r="F185" s="67">
        <f t="shared" si="17"/>
        <v>22.043847302832759</v>
      </c>
      <c r="G185" s="65"/>
      <c r="H185" s="26"/>
    </row>
    <row r="186" spans="1:8" x14ac:dyDescent="0.2">
      <c r="A186" s="30" t="s">
        <v>305</v>
      </c>
      <c r="B186" s="53">
        <f>SUM(B187:B188)</f>
        <v>955513.88</v>
      </c>
      <c r="C186" s="53"/>
      <c r="D186" s="53"/>
      <c r="E186" s="53">
        <f>SUM(E187:E188)</f>
        <v>1319802.58</v>
      </c>
      <c r="F186" s="65">
        <f t="shared" si="17"/>
        <v>138.1248988240757</v>
      </c>
      <c r="G186" s="65"/>
      <c r="H186" s="26"/>
    </row>
    <row r="187" spans="1:8" x14ac:dyDescent="0.2">
      <c r="A187" s="31" t="s">
        <v>94</v>
      </c>
      <c r="B187" s="73">
        <v>169115.35</v>
      </c>
      <c r="C187" s="66"/>
      <c r="D187" s="66"/>
      <c r="E187" s="73">
        <v>192036.6</v>
      </c>
      <c r="F187" s="67">
        <f t="shared" si="17"/>
        <v>113.55361887611031</v>
      </c>
      <c r="G187" s="65"/>
      <c r="H187" s="26"/>
    </row>
    <row r="188" spans="1:8" x14ac:dyDescent="0.2">
      <c r="A188" s="31" t="s">
        <v>95</v>
      </c>
      <c r="B188" s="73">
        <v>786398.53</v>
      </c>
      <c r="C188" s="66"/>
      <c r="D188" s="66"/>
      <c r="E188" s="73">
        <v>1127765.98</v>
      </c>
      <c r="F188" s="67">
        <f t="shared" si="17"/>
        <v>143.40896339162791</v>
      </c>
      <c r="G188" s="65"/>
      <c r="H188" s="26"/>
    </row>
    <row r="189" spans="1:8" s="37" customFormat="1" ht="15" customHeight="1" x14ac:dyDescent="0.2">
      <c r="A189" s="30" t="s">
        <v>340</v>
      </c>
      <c r="B189" s="53">
        <f>B190</f>
        <v>20148.2</v>
      </c>
      <c r="C189" s="53"/>
      <c r="D189" s="53"/>
      <c r="E189" s="53">
        <f>E190</f>
        <v>0</v>
      </c>
      <c r="F189" s="65">
        <f t="shared" si="17"/>
        <v>0</v>
      </c>
      <c r="G189" s="65"/>
      <c r="H189" s="26"/>
    </row>
    <row r="190" spans="1:8" ht="12" customHeight="1" x14ac:dyDescent="0.2">
      <c r="A190" s="31" t="s">
        <v>341</v>
      </c>
      <c r="B190" s="73">
        <v>20148.2</v>
      </c>
      <c r="C190" s="66"/>
      <c r="D190" s="66"/>
      <c r="E190" s="73">
        <v>0</v>
      </c>
      <c r="F190" s="67">
        <f t="shared" si="17"/>
        <v>0</v>
      </c>
      <c r="G190" s="65"/>
      <c r="H190" s="26"/>
    </row>
    <row r="191" spans="1:8" x14ac:dyDescent="0.2">
      <c r="A191" s="31"/>
      <c r="B191" s="66"/>
      <c r="C191" s="66"/>
      <c r="D191" s="66"/>
      <c r="E191" s="66"/>
      <c r="F191" s="67"/>
      <c r="G191" s="65"/>
      <c r="H191" s="26"/>
    </row>
    <row r="192" spans="1:8" x14ac:dyDescent="0.2">
      <c r="A192" s="27" t="s">
        <v>96</v>
      </c>
      <c r="B192" s="53">
        <f>B193+B195+B197+B200+B203</f>
        <v>2168150.7000000002</v>
      </c>
      <c r="C192" s="136">
        <v>814773</v>
      </c>
      <c r="D192" s="136">
        <v>814773</v>
      </c>
      <c r="E192" s="53">
        <f>E193+E195+E197+E200+E203</f>
        <v>796977.1</v>
      </c>
      <c r="F192" s="65">
        <f t="shared" ref="F192:F204" si="18">IFERROR(E192/B192*100,"-")</f>
        <v>36.758381232448464</v>
      </c>
      <c r="G192" s="65">
        <f t="shared" si="16"/>
        <v>97.815845640442177</v>
      </c>
      <c r="H192" s="26"/>
    </row>
    <row r="193" spans="1:8" x14ac:dyDescent="0.2">
      <c r="A193" s="30" t="s">
        <v>278</v>
      </c>
      <c r="B193" s="53">
        <f>B194</f>
        <v>427412.62</v>
      </c>
      <c r="C193" s="53"/>
      <c r="D193" s="53"/>
      <c r="E193" s="53">
        <f>E194</f>
        <v>33824</v>
      </c>
      <c r="F193" s="47">
        <f t="shared" si="18"/>
        <v>7.9136643181008548</v>
      </c>
      <c r="G193" s="65"/>
      <c r="H193" s="26"/>
    </row>
    <row r="194" spans="1:8" x14ac:dyDescent="0.2">
      <c r="A194" s="31" t="s">
        <v>279</v>
      </c>
      <c r="B194" s="73">
        <v>427412.62</v>
      </c>
      <c r="C194" s="66"/>
      <c r="D194" s="66"/>
      <c r="E194" s="73">
        <v>33824</v>
      </c>
      <c r="F194" s="48">
        <f t="shared" si="18"/>
        <v>7.9136643181008548</v>
      </c>
      <c r="G194" s="65"/>
      <c r="H194" s="26"/>
    </row>
    <row r="195" spans="1:8" x14ac:dyDescent="0.2">
      <c r="A195" s="30" t="s">
        <v>280</v>
      </c>
      <c r="B195" s="53">
        <f>B196</f>
        <v>46787.46</v>
      </c>
      <c r="C195" s="53"/>
      <c r="D195" s="53"/>
      <c r="E195" s="53">
        <f>E196</f>
        <v>0</v>
      </c>
      <c r="F195" s="65">
        <f t="shared" si="18"/>
        <v>0</v>
      </c>
      <c r="G195" s="65"/>
      <c r="H195" s="26"/>
    </row>
    <row r="196" spans="1:8" x14ac:dyDescent="0.2">
      <c r="A196" s="31" t="s">
        <v>281</v>
      </c>
      <c r="B196" s="73">
        <v>46787.46</v>
      </c>
      <c r="C196" s="66"/>
      <c r="D196" s="66"/>
      <c r="E196" s="73">
        <v>0</v>
      </c>
      <c r="F196" s="67">
        <f t="shared" si="18"/>
        <v>0</v>
      </c>
      <c r="G196" s="65"/>
      <c r="H196" s="26"/>
    </row>
    <row r="197" spans="1:8" x14ac:dyDescent="0.2">
      <c r="A197" s="30" t="s">
        <v>97</v>
      </c>
      <c r="B197" s="53">
        <f>SUM(B198:B199)</f>
        <v>243107.24000000002</v>
      </c>
      <c r="C197" s="53"/>
      <c r="D197" s="53"/>
      <c r="E197" s="53">
        <f>SUM(E198:E199)</f>
        <v>435346.62</v>
      </c>
      <c r="F197" s="65">
        <f t="shared" si="18"/>
        <v>179.07595841242735</v>
      </c>
      <c r="G197" s="65"/>
      <c r="H197" s="26"/>
    </row>
    <row r="198" spans="1:8" x14ac:dyDescent="0.2">
      <c r="A198" s="31" t="s">
        <v>98</v>
      </c>
      <c r="B198" s="73">
        <v>8139.35</v>
      </c>
      <c r="C198" s="66"/>
      <c r="D198" s="66"/>
      <c r="E198" s="73">
        <v>5139.3500000000004</v>
      </c>
      <c r="F198" s="67">
        <f t="shared" si="18"/>
        <v>63.142019940167216</v>
      </c>
      <c r="G198" s="65"/>
      <c r="H198" s="26"/>
    </row>
    <row r="199" spans="1:8" x14ac:dyDescent="0.2">
      <c r="A199" s="31" t="s">
        <v>99</v>
      </c>
      <c r="B199" s="73">
        <v>234967.89</v>
      </c>
      <c r="C199" s="66"/>
      <c r="D199" s="66"/>
      <c r="E199" s="73">
        <v>430207.27</v>
      </c>
      <c r="F199" s="67">
        <f t="shared" si="18"/>
        <v>183.09194077539701</v>
      </c>
      <c r="G199" s="65"/>
      <c r="H199" s="26"/>
    </row>
    <row r="200" spans="1:8" x14ac:dyDescent="0.2">
      <c r="A200" s="30" t="s">
        <v>100</v>
      </c>
      <c r="B200" s="53">
        <f>SUM(B201:B202)</f>
        <v>1409493.17</v>
      </c>
      <c r="C200" s="53"/>
      <c r="D200" s="53"/>
      <c r="E200" s="53">
        <f>SUM(E201:E202)</f>
        <v>327806.48</v>
      </c>
      <c r="F200" s="65">
        <f t="shared" si="18"/>
        <v>23.25704636085608</v>
      </c>
      <c r="G200" s="65"/>
      <c r="H200" s="26"/>
    </row>
    <row r="201" spans="1:8" x14ac:dyDescent="0.2">
      <c r="A201" s="31" t="s">
        <v>101</v>
      </c>
      <c r="B201" s="73">
        <v>193614.97</v>
      </c>
      <c r="C201" s="66"/>
      <c r="D201" s="66"/>
      <c r="E201" s="73">
        <v>294726.48</v>
      </c>
      <c r="F201" s="67">
        <f t="shared" si="18"/>
        <v>152.22298151842287</v>
      </c>
      <c r="G201" s="65"/>
      <c r="H201" s="26"/>
    </row>
    <row r="202" spans="1:8" x14ac:dyDescent="0.2">
      <c r="A202" s="31" t="s">
        <v>282</v>
      </c>
      <c r="B202" s="73">
        <v>1215878.2</v>
      </c>
      <c r="C202" s="66"/>
      <c r="D202" s="66"/>
      <c r="E202" s="73">
        <v>33080</v>
      </c>
      <c r="F202" s="67">
        <f t="shared" si="18"/>
        <v>2.7206672510453762</v>
      </c>
      <c r="G202" s="65"/>
      <c r="H202" s="26"/>
    </row>
    <row r="203" spans="1:8" s="37" customFormat="1" x14ac:dyDescent="0.2">
      <c r="A203" s="30" t="s">
        <v>342</v>
      </c>
      <c r="B203" s="53">
        <f>B204</f>
        <v>41350.21</v>
      </c>
      <c r="C203" s="53"/>
      <c r="D203" s="53"/>
      <c r="E203" s="53">
        <f>E204</f>
        <v>0</v>
      </c>
      <c r="F203" s="65">
        <f t="shared" si="18"/>
        <v>0</v>
      </c>
      <c r="G203" s="65"/>
      <c r="H203" s="26"/>
    </row>
    <row r="204" spans="1:8" x14ac:dyDescent="0.2">
      <c r="A204" s="31" t="s">
        <v>343</v>
      </c>
      <c r="B204" s="73">
        <v>41350.21</v>
      </c>
      <c r="C204" s="66"/>
      <c r="D204" s="66"/>
      <c r="E204" s="73">
        <v>0</v>
      </c>
      <c r="F204" s="67">
        <f t="shared" si="18"/>
        <v>0</v>
      </c>
      <c r="G204" s="65"/>
      <c r="H204" s="26"/>
    </row>
    <row r="205" spans="1:8" ht="7.5" customHeight="1" x14ac:dyDescent="0.2">
      <c r="A205" s="31"/>
      <c r="B205" s="66"/>
      <c r="C205" s="66"/>
      <c r="D205" s="66"/>
      <c r="E205" s="66"/>
      <c r="F205" s="67"/>
      <c r="G205" s="65"/>
      <c r="H205" s="26"/>
    </row>
    <row r="206" spans="1:8" x14ac:dyDescent="0.2">
      <c r="A206" s="27" t="s">
        <v>102</v>
      </c>
      <c r="B206" s="53">
        <f>B207</f>
        <v>5675140.3999999994</v>
      </c>
      <c r="C206" s="136">
        <v>6326696</v>
      </c>
      <c r="D206" s="136">
        <v>6326696</v>
      </c>
      <c r="E206" s="53">
        <f>E207</f>
        <v>5773526.5899999999</v>
      </c>
      <c r="F206" s="65">
        <f>IFERROR(E206/B206*100,"-")</f>
        <v>101.73363446655877</v>
      </c>
      <c r="G206" s="65">
        <f t="shared" si="16"/>
        <v>91.256583056938396</v>
      </c>
      <c r="H206" s="26"/>
    </row>
    <row r="207" spans="1:8" x14ac:dyDescent="0.2">
      <c r="A207" s="30" t="s">
        <v>103</v>
      </c>
      <c r="B207" s="53">
        <f>SUM(B208:B209)</f>
        <v>5675140.3999999994</v>
      </c>
      <c r="C207" s="53"/>
      <c r="D207" s="53"/>
      <c r="E207" s="53">
        <f>SUM(E208:E209)</f>
        <v>5773526.5899999999</v>
      </c>
      <c r="F207" s="65">
        <f>IFERROR(E207/B207*100,"-")</f>
        <v>101.73363446655877</v>
      </c>
      <c r="G207" s="65"/>
      <c r="H207" s="26"/>
    </row>
    <row r="208" spans="1:8" x14ac:dyDescent="0.2">
      <c r="A208" s="31" t="s">
        <v>104</v>
      </c>
      <c r="B208" s="73">
        <v>504796.64</v>
      </c>
      <c r="C208" s="66"/>
      <c r="D208" s="66"/>
      <c r="E208" s="73">
        <v>756301.63</v>
      </c>
      <c r="F208" s="67">
        <f>IFERROR(E208/B208*100,"-")</f>
        <v>149.8230317063917</v>
      </c>
      <c r="G208" s="65"/>
      <c r="H208" s="26"/>
    </row>
    <row r="209" spans="1:8" x14ac:dyDescent="0.2">
      <c r="A209" s="31" t="s">
        <v>105</v>
      </c>
      <c r="B209" s="73">
        <v>5170343.76</v>
      </c>
      <c r="C209" s="66"/>
      <c r="D209" s="66"/>
      <c r="E209" s="73">
        <v>5017224.96</v>
      </c>
      <c r="F209" s="67">
        <f>IFERROR(E209/B209*100,"-")</f>
        <v>97.038517995948496</v>
      </c>
      <c r="G209" s="65"/>
      <c r="H209" s="26"/>
    </row>
    <row r="210" spans="1:8" ht="7.5" customHeight="1" x14ac:dyDescent="0.2">
      <c r="A210" s="31"/>
      <c r="B210" s="66"/>
      <c r="C210" s="66"/>
      <c r="D210" s="66"/>
      <c r="E210" s="66"/>
      <c r="F210" s="67"/>
      <c r="G210" s="65"/>
      <c r="H210" s="26"/>
    </row>
    <row r="211" spans="1:8" x14ac:dyDescent="0.2">
      <c r="A211" s="27" t="s">
        <v>106</v>
      </c>
      <c r="B211" s="53">
        <f>B212+B216+B218+B221</f>
        <v>2063573.78</v>
      </c>
      <c r="C211" s="136">
        <v>3409999</v>
      </c>
      <c r="D211" s="136">
        <v>3409999</v>
      </c>
      <c r="E211" s="53">
        <f>E212+E216+E218+E221</f>
        <v>2661183.5800000005</v>
      </c>
      <c r="F211" s="65">
        <f t="shared" ref="F211:F222" si="19">IFERROR(E211/B211*100,"-")</f>
        <v>128.95994346274358</v>
      </c>
      <c r="G211" s="65">
        <f t="shared" si="16"/>
        <v>78.040597079354001</v>
      </c>
      <c r="H211" s="26"/>
    </row>
    <row r="212" spans="1:8" x14ac:dyDescent="0.2">
      <c r="A212" s="30" t="s">
        <v>107</v>
      </c>
      <c r="B212" s="53">
        <f>SUM(B213:B215)</f>
        <v>1741810.68</v>
      </c>
      <c r="C212" s="53"/>
      <c r="D212" s="53"/>
      <c r="E212" s="53">
        <f>SUM(E213:E215)</f>
        <v>2081482.86</v>
      </c>
      <c r="F212" s="65">
        <f t="shared" si="19"/>
        <v>119.50109641077643</v>
      </c>
      <c r="G212" s="65"/>
      <c r="H212" s="26"/>
    </row>
    <row r="213" spans="1:8" x14ac:dyDescent="0.2">
      <c r="A213" s="31" t="s">
        <v>108</v>
      </c>
      <c r="B213" s="73">
        <v>1651525.19</v>
      </c>
      <c r="C213" s="66"/>
      <c r="D213" s="66"/>
      <c r="E213" s="73">
        <v>2059926.87</v>
      </c>
      <c r="F213" s="67">
        <f t="shared" si="19"/>
        <v>124.72875875420345</v>
      </c>
      <c r="G213" s="65"/>
      <c r="H213" s="26"/>
    </row>
    <row r="214" spans="1:8" x14ac:dyDescent="0.2">
      <c r="A214" s="31" t="s">
        <v>344</v>
      </c>
      <c r="B214" s="73">
        <v>23042.880000000001</v>
      </c>
      <c r="C214" s="66"/>
      <c r="D214" s="66"/>
      <c r="E214" s="73">
        <v>19821.61</v>
      </c>
      <c r="F214" s="67">
        <f t="shared" si="19"/>
        <v>86.020540835173378</v>
      </c>
      <c r="G214" s="65"/>
      <c r="H214" s="26"/>
    </row>
    <row r="215" spans="1:8" x14ac:dyDescent="0.2">
      <c r="A215" s="31" t="s">
        <v>184</v>
      </c>
      <c r="B215" s="73">
        <v>67242.61</v>
      </c>
      <c r="C215" s="66"/>
      <c r="D215" s="66"/>
      <c r="E215" s="73">
        <v>1734.38</v>
      </c>
      <c r="F215" s="67">
        <f t="shared" si="19"/>
        <v>2.5792871514059312</v>
      </c>
      <c r="G215" s="65"/>
      <c r="H215" s="26"/>
    </row>
    <row r="216" spans="1:8" x14ac:dyDescent="0.2">
      <c r="A216" s="30" t="s">
        <v>109</v>
      </c>
      <c r="B216" s="53">
        <f>B217</f>
        <v>320000</v>
      </c>
      <c r="C216" s="53"/>
      <c r="D216" s="53"/>
      <c r="E216" s="53">
        <f>E217</f>
        <v>280500</v>
      </c>
      <c r="F216" s="65">
        <f t="shared" si="19"/>
        <v>87.65625</v>
      </c>
      <c r="G216" s="65"/>
      <c r="H216" s="26"/>
    </row>
    <row r="217" spans="1:8" x14ac:dyDescent="0.2">
      <c r="A217" s="31" t="s">
        <v>110</v>
      </c>
      <c r="B217" s="73">
        <v>320000</v>
      </c>
      <c r="C217" s="66"/>
      <c r="D217" s="66"/>
      <c r="E217" s="73">
        <v>280500</v>
      </c>
      <c r="F217" s="67">
        <f t="shared" si="19"/>
        <v>87.65625</v>
      </c>
      <c r="G217" s="65"/>
      <c r="H217" s="26"/>
    </row>
    <row r="218" spans="1:8" x14ac:dyDescent="0.2">
      <c r="A218" s="30" t="s">
        <v>111</v>
      </c>
      <c r="B218" s="53">
        <f>B219+B220</f>
        <v>1763.1</v>
      </c>
      <c r="C218" s="53"/>
      <c r="D218" s="53"/>
      <c r="E218" s="53">
        <f>E219+E220</f>
        <v>1234.6799999999998</v>
      </c>
      <c r="F218" s="65">
        <f t="shared" si="19"/>
        <v>70.028926322953879</v>
      </c>
      <c r="G218" s="65"/>
      <c r="H218" s="26"/>
    </row>
    <row r="219" spans="1:8" x14ac:dyDescent="0.2">
      <c r="A219" s="31" t="s">
        <v>112</v>
      </c>
      <c r="B219" s="73">
        <v>1373.1</v>
      </c>
      <c r="C219" s="66"/>
      <c r="D219" s="66"/>
      <c r="E219" s="73">
        <v>784.68</v>
      </c>
      <c r="F219" s="67">
        <f t="shared" si="19"/>
        <v>57.146602578107931</v>
      </c>
      <c r="G219" s="65"/>
      <c r="H219" s="26"/>
    </row>
    <row r="220" spans="1:8" x14ac:dyDescent="0.2">
      <c r="A220" s="31" t="s">
        <v>352</v>
      </c>
      <c r="B220" s="73">
        <v>390</v>
      </c>
      <c r="C220" s="66"/>
      <c r="D220" s="66"/>
      <c r="E220" s="73">
        <v>450</v>
      </c>
      <c r="F220" s="48">
        <f t="shared" si="19"/>
        <v>115.38461538461537</v>
      </c>
      <c r="G220" s="65"/>
      <c r="H220" s="26"/>
    </row>
    <row r="221" spans="1:8" s="37" customFormat="1" x14ac:dyDescent="0.2">
      <c r="A221" s="135" t="s">
        <v>586</v>
      </c>
      <c r="B221" s="53">
        <f>B222</f>
        <v>0</v>
      </c>
      <c r="C221" s="53"/>
      <c r="D221" s="53"/>
      <c r="E221" s="53">
        <f>E222</f>
        <v>297966.03999999998</v>
      </c>
      <c r="F221" s="47" t="str">
        <f t="shared" si="19"/>
        <v>-</v>
      </c>
      <c r="G221" s="65"/>
      <c r="H221" s="26"/>
    </row>
    <row r="222" spans="1:8" ht="25.5" x14ac:dyDescent="0.2">
      <c r="A222" s="76" t="s">
        <v>587</v>
      </c>
      <c r="B222" s="66">
        <v>0</v>
      </c>
      <c r="C222" s="66"/>
      <c r="D222" s="66"/>
      <c r="E222" s="73">
        <v>297966.03999999998</v>
      </c>
      <c r="F222" s="48" t="str">
        <f t="shared" si="19"/>
        <v>-</v>
      </c>
      <c r="G222" s="65"/>
      <c r="H222" s="26"/>
    </row>
    <row r="223" spans="1:8" x14ac:dyDescent="0.2">
      <c r="A223" s="30"/>
      <c r="B223" s="66"/>
      <c r="C223" s="66"/>
      <c r="D223" s="66"/>
      <c r="E223" s="66"/>
      <c r="F223" s="67"/>
      <c r="G223" s="65"/>
      <c r="H223" s="26"/>
    </row>
    <row r="224" spans="1:8" s="107" customFormat="1" ht="18" customHeight="1" x14ac:dyDescent="0.25">
      <c r="A224" s="114" t="s">
        <v>113</v>
      </c>
      <c r="B224" s="109">
        <f>B225+B233+B256</f>
        <v>14830928.82</v>
      </c>
      <c r="C224" s="109">
        <f>C225+C233+C256</f>
        <v>62020018</v>
      </c>
      <c r="D224" s="109">
        <f>D225+D233+D256</f>
        <v>62020018</v>
      </c>
      <c r="E224" s="109">
        <f>E225+E233+E256</f>
        <v>38323416.019999996</v>
      </c>
      <c r="F224" s="110">
        <f t="shared" ref="F224:F264" si="20">IFERROR(E224/B224*100,"-")</f>
        <v>258.40199548607904</v>
      </c>
      <c r="G224" s="110">
        <f t="shared" si="16"/>
        <v>61.792010476359415</v>
      </c>
      <c r="H224" s="111"/>
    </row>
    <row r="225" spans="1:8" x14ac:dyDescent="0.2">
      <c r="A225" s="27" t="s">
        <v>114</v>
      </c>
      <c r="B225" s="53">
        <f>B226+B228</f>
        <v>6084471.9000000004</v>
      </c>
      <c r="C225" s="136">
        <v>6434234</v>
      </c>
      <c r="D225" s="136">
        <v>6434234</v>
      </c>
      <c r="E225" s="53">
        <f>E226+E228</f>
        <v>4308676.9400000004</v>
      </c>
      <c r="F225" s="65">
        <f t="shared" si="20"/>
        <v>70.814312413867825</v>
      </c>
      <c r="G225" s="65">
        <f t="shared" si="16"/>
        <v>66.964877870466026</v>
      </c>
      <c r="H225" s="26"/>
    </row>
    <row r="226" spans="1:8" x14ac:dyDescent="0.2">
      <c r="A226" s="30" t="s">
        <v>250</v>
      </c>
      <c r="B226" s="53">
        <f>B227</f>
        <v>82547.19</v>
      </c>
      <c r="C226" s="53"/>
      <c r="D226" s="53"/>
      <c r="E226" s="53">
        <f>E227</f>
        <v>13626.09</v>
      </c>
      <c r="F226" s="65">
        <f t="shared" si="20"/>
        <v>16.50703070570906</v>
      </c>
      <c r="G226" s="65"/>
      <c r="H226" s="26"/>
    </row>
    <row r="227" spans="1:8" x14ac:dyDescent="0.2">
      <c r="A227" s="31" t="s">
        <v>251</v>
      </c>
      <c r="B227" s="73">
        <v>82547.19</v>
      </c>
      <c r="C227" s="66"/>
      <c r="D227" s="66"/>
      <c r="E227" s="73">
        <v>13626.09</v>
      </c>
      <c r="F227" s="67">
        <f t="shared" si="20"/>
        <v>16.50703070570906</v>
      </c>
      <c r="G227" s="65"/>
      <c r="H227" s="26"/>
    </row>
    <row r="228" spans="1:8" x14ac:dyDescent="0.2">
      <c r="A228" s="30" t="s">
        <v>115</v>
      </c>
      <c r="B228" s="53">
        <f>SUM(B229:B231)</f>
        <v>6001924.71</v>
      </c>
      <c r="C228" s="53"/>
      <c r="D228" s="53"/>
      <c r="E228" s="53">
        <f>SUM(E229:E231)</f>
        <v>4295050.8500000006</v>
      </c>
      <c r="F228" s="65">
        <f t="shared" si="20"/>
        <v>71.561225065750619</v>
      </c>
      <c r="G228" s="65"/>
      <c r="H228" s="26"/>
    </row>
    <row r="229" spans="1:8" x14ac:dyDescent="0.2">
      <c r="A229" s="31" t="s">
        <v>116</v>
      </c>
      <c r="B229" s="73">
        <v>18924.099999999999</v>
      </c>
      <c r="C229" s="66"/>
      <c r="D229" s="66"/>
      <c r="E229" s="73">
        <v>22399.57</v>
      </c>
      <c r="F229" s="67">
        <f t="shared" si="20"/>
        <v>118.3653119567113</v>
      </c>
      <c r="G229" s="65"/>
      <c r="H229" s="26"/>
    </row>
    <row r="230" spans="1:8" x14ac:dyDescent="0.2">
      <c r="A230" s="31" t="s">
        <v>296</v>
      </c>
      <c r="B230" s="73">
        <v>5982706.9400000004</v>
      </c>
      <c r="C230" s="66"/>
      <c r="D230" s="66"/>
      <c r="E230" s="73">
        <v>4270651.28</v>
      </c>
      <c r="F230" s="67">
        <f t="shared" si="20"/>
        <v>71.383260501140313</v>
      </c>
      <c r="G230" s="65"/>
      <c r="H230" s="26"/>
    </row>
    <row r="231" spans="1:8" x14ac:dyDescent="0.2">
      <c r="A231" s="31" t="s">
        <v>364</v>
      </c>
      <c r="B231" s="73">
        <v>293.67</v>
      </c>
      <c r="C231" s="66"/>
      <c r="D231" s="66"/>
      <c r="E231" s="73">
        <v>2000</v>
      </c>
      <c r="F231" s="48">
        <f t="shared" si="20"/>
        <v>681.0365376102427</v>
      </c>
      <c r="G231" s="65"/>
      <c r="H231" s="26"/>
    </row>
    <row r="232" spans="1:8" ht="3.75" customHeight="1" x14ac:dyDescent="0.2">
      <c r="A232" s="31"/>
      <c r="B232" s="66"/>
      <c r="C232" s="66"/>
      <c r="D232" s="66"/>
      <c r="E232" s="66"/>
      <c r="F232" s="67"/>
      <c r="G232" s="65"/>
      <c r="H232" s="26"/>
    </row>
    <row r="233" spans="1:8" x14ac:dyDescent="0.2">
      <c r="A233" s="27" t="s">
        <v>117</v>
      </c>
      <c r="B233" s="53">
        <f>B234+B237+B245+B247+B250+B252</f>
        <v>5807985.96</v>
      </c>
      <c r="C233" s="136">
        <v>13531098</v>
      </c>
      <c r="D233" s="136">
        <v>13531098</v>
      </c>
      <c r="E233" s="53">
        <f>E234+E237+E245+E247+E250+E252</f>
        <v>7469406.2199999997</v>
      </c>
      <c r="F233" s="65">
        <f t="shared" si="20"/>
        <v>128.60578988038739</v>
      </c>
      <c r="G233" s="65">
        <f t="shared" si="16"/>
        <v>55.201774608387289</v>
      </c>
      <c r="H233" s="26"/>
    </row>
    <row r="234" spans="1:8" x14ac:dyDescent="0.2">
      <c r="A234" s="30" t="s">
        <v>118</v>
      </c>
      <c r="B234" s="53">
        <f>SUM(B235:B236)</f>
        <v>642092.49</v>
      </c>
      <c r="C234" s="53"/>
      <c r="D234" s="53"/>
      <c r="E234" s="53">
        <f>SUM(E235:E236)</f>
        <v>2923063.72</v>
      </c>
      <c r="F234" s="65">
        <f t="shared" si="20"/>
        <v>455.24029100542822</v>
      </c>
      <c r="G234" s="65"/>
      <c r="H234" s="26"/>
    </row>
    <row r="235" spans="1:8" x14ac:dyDescent="0.2">
      <c r="A235" s="31" t="s">
        <v>119</v>
      </c>
      <c r="B235" s="73">
        <v>393485.03</v>
      </c>
      <c r="C235" s="66"/>
      <c r="D235" s="66"/>
      <c r="E235" s="73">
        <v>2918763.72</v>
      </c>
      <c r="F235" s="67">
        <f t="shared" si="20"/>
        <v>741.7724938608211</v>
      </c>
      <c r="G235" s="65"/>
      <c r="H235" s="26"/>
    </row>
    <row r="236" spans="1:8" x14ac:dyDescent="0.2">
      <c r="A236" s="31" t="s">
        <v>283</v>
      </c>
      <c r="B236" s="73">
        <v>248607.46</v>
      </c>
      <c r="C236" s="66"/>
      <c r="D236" s="66"/>
      <c r="E236" s="73">
        <v>4300</v>
      </c>
      <c r="F236" s="67">
        <f t="shared" si="20"/>
        <v>1.7296343400153802</v>
      </c>
      <c r="G236" s="65"/>
      <c r="H236" s="26"/>
    </row>
    <row r="237" spans="1:8" x14ac:dyDescent="0.2">
      <c r="A237" s="30" t="s">
        <v>120</v>
      </c>
      <c r="B237" s="53">
        <f>SUM(B238:B244)</f>
        <v>4411308.62</v>
      </c>
      <c r="C237" s="53"/>
      <c r="D237" s="53"/>
      <c r="E237" s="53">
        <f>SUM(E238:E244)</f>
        <v>2772256.53</v>
      </c>
      <c r="F237" s="65">
        <f t="shared" si="20"/>
        <v>62.844311491405016</v>
      </c>
      <c r="G237" s="65"/>
      <c r="H237" s="26"/>
    </row>
    <row r="238" spans="1:8" x14ac:dyDescent="0.2">
      <c r="A238" s="31" t="s">
        <v>121</v>
      </c>
      <c r="B238" s="73">
        <v>1807509.63</v>
      </c>
      <c r="C238" s="66"/>
      <c r="D238" s="66"/>
      <c r="E238" s="73">
        <v>1145326.68</v>
      </c>
      <c r="F238" s="67">
        <f t="shared" si="20"/>
        <v>63.364900578703974</v>
      </c>
      <c r="G238" s="65"/>
      <c r="H238" s="26"/>
    </row>
    <row r="239" spans="1:8" x14ac:dyDescent="0.2">
      <c r="A239" s="31" t="s">
        <v>122</v>
      </c>
      <c r="B239" s="73">
        <v>127102.51</v>
      </c>
      <c r="C239" s="66"/>
      <c r="D239" s="66"/>
      <c r="E239" s="73">
        <v>55432.26</v>
      </c>
      <c r="F239" s="67">
        <f t="shared" si="20"/>
        <v>43.612246524478557</v>
      </c>
      <c r="G239" s="65"/>
      <c r="H239" s="26"/>
    </row>
    <row r="240" spans="1:8" x14ac:dyDescent="0.2">
      <c r="A240" s="31" t="s">
        <v>123</v>
      </c>
      <c r="B240" s="73">
        <v>113231.19</v>
      </c>
      <c r="C240" s="66"/>
      <c r="D240" s="66"/>
      <c r="E240" s="73">
        <v>91698.8</v>
      </c>
      <c r="F240" s="67">
        <f t="shared" si="20"/>
        <v>80.983693627171107</v>
      </c>
      <c r="G240" s="65"/>
      <c r="H240" s="26"/>
    </row>
    <row r="241" spans="1:8" x14ac:dyDescent="0.2">
      <c r="A241" s="31" t="s">
        <v>124</v>
      </c>
      <c r="B241" s="73">
        <v>1218190.46</v>
      </c>
      <c r="C241" s="66"/>
      <c r="D241" s="66"/>
      <c r="E241" s="73">
        <v>858819.64</v>
      </c>
      <c r="F241" s="67">
        <f t="shared" si="20"/>
        <v>70.499619575086811</v>
      </c>
      <c r="G241" s="65"/>
      <c r="H241" s="26"/>
    </row>
    <row r="242" spans="1:8" x14ac:dyDescent="0.2">
      <c r="A242" s="31" t="s">
        <v>204</v>
      </c>
      <c r="B242" s="73">
        <v>3889.2</v>
      </c>
      <c r="C242" s="66"/>
      <c r="D242" s="66"/>
      <c r="E242" s="73">
        <v>6512.63</v>
      </c>
      <c r="F242" s="67">
        <f t="shared" si="20"/>
        <v>167.45423223284996</v>
      </c>
      <c r="G242" s="65"/>
      <c r="H242" s="26"/>
    </row>
    <row r="243" spans="1:8" x14ac:dyDescent="0.2">
      <c r="A243" s="31" t="s">
        <v>205</v>
      </c>
      <c r="B243" s="73">
        <v>92169.94</v>
      </c>
      <c r="C243" s="66"/>
      <c r="D243" s="66"/>
      <c r="E243" s="73">
        <v>32715.21</v>
      </c>
      <c r="F243" s="67">
        <f t="shared" si="20"/>
        <v>35.494446454017435</v>
      </c>
      <c r="G243" s="65"/>
      <c r="H243" s="26"/>
    </row>
    <row r="244" spans="1:8" x14ac:dyDescent="0.2">
      <c r="A244" s="31" t="s">
        <v>125</v>
      </c>
      <c r="B244" s="73">
        <v>1049215.69</v>
      </c>
      <c r="C244" s="66"/>
      <c r="D244" s="66"/>
      <c r="E244" s="73">
        <v>581751.31000000006</v>
      </c>
      <c r="F244" s="67">
        <f t="shared" si="20"/>
        <v>55.446302942724778</v>
      </c>
      <c r="G244" s="65"/>
      <c r="H244" s="26"/>
    </row>
    <row r="245" spans="1:8" x14ac:dyDescent="0.2">
      <c r="A245" s="30" t="s">
        <v>126</v>
      </c>
      <c r="B245" s="53">
        <f>B246</f>
        <v>377732.73</v>
      </c>
      <c r="C245" s="53"/>
      <c r="D245" s="53"/>
      <c r="E245" s="53">
        <f>E246</f>
        <v>1376456.21</v>
      </c>
      <c r="F245" s="65">
        <f t="shared" si="20"/>
        <v>364.39950808604806</v>
      </c>
      <c r="G245" s="65"/>
      <c r="H245" s="26"/>
    </row>
    <row r="246" spans="1:8" x14ac:dyDescent="0.2">
      <c r="A246" s="31" t="s">
        <v>127</v>
      </c>
      <c r="B246" s="73">
        <v>377732.73</v>
      </c>
      <c r="C246" s="66"/>
      <c r="D246" s="66"/>
      <c r="E246" s="73">
        <v>1376456.21</v>
      </c>
      <c r="F246" s="67">
        <f t="shared" si="20"/>
        <v>364.39950808604806</v>
      </c>
      <c r="G246" s="65"/>
      <c r="H246" s="26"/>
    </row>
    <row r="247" spans="1:8" x14ac:dyDescent="0.2">
      <c r="A247" s="30" t="s">
        <v>128</v>
      </c>
      <c r="B247" s="53">
        <f>SUM(B248:B249)</f>
        <v>342694.49</v>
      </c>
      <c r="C247" s="53"/>
      <c r="D247" s="53"/>
      <c r="E247" s="53">
        <f>SUM(E248:E249)</f>
        <v>347556.93</v>
      </c>
      <c r="F247" s="65">
        <f t="shared" si="20"/>
        <v>101.41888479152379</v>
      </c>
      <c r="G247" s="65"/>
      <c r="H247" s="26"/>
    </row>
    <row r="248" spans="1:8" x14ac:dyDescent="0.2">
      <c r="A248" s="31" t="s">
        <v>129</v>
      </c>
      <c r="B248" s="73">
        <v>307694.49</v>
      </c>
      <c r="C248" s="66"/>
      <c r="D248" s="66"/>
      <c r="E248" s="73">
        <v>346464.07</v>
      </c>
      <c r="F248" s="67">
        <f t="shared" si="20"/>
        <v>112.60002413432883</v>
      </c>
      <c r="G248" s="65"/>
      <c r="H248" s="26"/>
    </row>
    <row r="249" spans="1:8" x14ac:dyDescent="0.2">
      <c r="A249" s="31" t="s">
        <v>130</v>
      </c>
      <c r="B249" s="73">
        <v>35000</v>
      </c>
      <c r="C249" s="66"/>
      <c r="D249" s="66"/>
      <c r="E249" s="73">
        <v>1092.8599999999999</v>
      </c>
      <c r="F249" s="48">
        <f t="shared" si="20"/>
        <v>3.1224571428571424</v>
      </c>
      <c r="G249" s="65"/>
      <c r="H249" s="26"/>
    </row>
    <row r="250" spans="1:8" x14ac:dyDescent="0.2">
      <c r="A250" s="30" t="s">
        <v>345</v>
      </c>
      <c r="B250" s="53">
        <f>SUM(B251:B251)</f>
        <v>959</v>
      </c>
      <c r="C250" s="53"/>
      <c r="D250" s="53"/>
      <c r="E250" s="53">
        <f>SUM(E251:E251)</f>
        <v>2466.98</v>
      </c>
      <c r="F250" s="47">
        <f t="shared" si="20"/>
        <v>257.24504692387904</v>
      </c>
      <c r="G250" s="65"/>
      <c r="H250" s="26"/>
    </row>
    <row r="251" spans="1:8" s="37" customFormat="1" x14ac:dyDescent="0.2">
      <c r="A251" s="31" t="s">
        <v>350</v>
      </c>
      <c r="B251" s="73">
        <v>959</v>
      </c>
      <c r="C251" s="66"/>
      <c r="D251" s="66"/>
      <c r="E251" s="73">
        <v>2466.98</v>
      </c>
      <c r="F251" s="47">
        <f t="shared" si="20"/>
        <v>257.24504692387904</v>
      </c>
      <c r="G251" s="67"/>
      <c r="H251" s="26"/>
    </row>
    <row r="252" spans="1:8" x14ac:dyDescent="0.2">
      <c r="A252" s="30" t="s">
        <v>131</v>
      </c>
      <c r="B252" s="53">
        <f>B253+B254</f>
        <v>33198.629999999997</v>
      </c>
      <c r="C252" s="53"/>
      <c r="D252" s="53"/>
      <c r="E252" s="53">
        <f>E253+E254</f>
        <v>47605.85</v>
      </c>
      <c r="F252" s="65">
        <f t="shared" si="20"/>
        <v>143.39703174498467</v>
      </c>
      <c r="G252" s="65"/>
      <c r="H252" s="26"/>
    </row>
    <row r="253" spans="1:8" x14ac:dyDescent="0.2">
      <c r="A253" s="31" t="s">
        <v>132</v>
      </c>
      <c r="B253" s="73">
        <v>33198.629999999997</v>
      </c>
      <c r="C253" s="66"/>
      <c r="D253" s="66"/>
      <c r="E253" s="73">
        <v>46905.85</v>
      </c>
      <c r="F253" s="67">
        <f t="shared" si="20"/>
        <v>141.28851100180941</v>
      </c>
      <c r="G253" s="65"/>
      <c r="H253" s="26"/>
    </row>
    <row r="254" spans="1:8" x14ac:dyDescent="0.2">
      <c r="A254" s="31" t="s">
        <v>351</v>
      </c>
      <c r="B254" s="73">
        <v>0</v>
      </c>
      <c r="C254" s="66"/>
      <c r="D254" s="66"/>
      <c r="E254" s="73">
        <v>700</v>
      </c>
      <c r="F254" s="48" t="str">
        <f t="shared" si="20"/>
        <v>-</v>
      </c>
      <c r="G254" s="65"/>
      <c r="H254" s="26"/>
    </row>
    <row r="255" spans="1:8" ht="7.5" customHeight="1" x14ac:dyDescent="0.2">
      <c r="A255" s="31"/>
      <c r="B255" s="66"/>
      <c r="C255" s="66"/>
      <c r="D255" s="66"/>
      <c r="E255" s="66"/>
      <c r="F255" s="67"/>
      <c r="G255" s="65"/>
      <c r="H255" s="26"/>
    </row>
    <row r="256" spans="1:8" x14ac:dyDescent="0.2">
      <c r="A256" s="27" t="s">
        <v>133</v>
      </c>
      <c r="B256" s="53">
        <f>B257+B259+B261</f>
        <v>2938470.96</v>
      </c>
      <c r="C256" s="136">
        <v>42054686</v>
      </c>
      <c r="D256" s="136">
        <v>42054686</v>
      </c>
      <c r="E256" s="53">
        <f>E257+E259+E261</f>
        <v>26545332.859999999</v>
      </c>
      <c r="F256" s="65">
        <f t="shared" si="20"/>
        <v>903.37230557486942</v>
      </c>
      <c r="G256" s="65">
        <f t="shared" ref="G256:G264" si="21">IFERROR(E256/D256*100,"-")</f>
        <v>63.120986945426253</v>
      </c>
      <c r="H256" s="26"/>
    </row>
    <row r="257" spans="1:8" x14ac:dyDescent="0.2">
      <c r="A257" s="30" t="s">
        <v>134</v>
      </c>
      <c r="B257" s="53">
        <f>B258</f>
        <v>2938470.96</v>
      </c>
      <c r="C257" s="53"/>
      <c r="D257" s="53"/>
      <c r="E257" s="53">
        <f>E258</f>
        <v>26525744.73</v>
      </c>
      <c r="F257" s="65">
        <f t="shared" si="20"/>
        <v>902.70569595828169</v>
      </c>
      <c r="G257" s="65"/>
      <c r="H257" s="26"/>
    </row>
    <row r="258" spans="1:8" x14ac:dyDescent="0.2">
      <c r="A258" s="31" t="s">
        <v>135</v>
      </c>
      <c r="B258" s="73">
        <v>2938470.96</v>
      </c>
      <c r="C258" s="66"/>
      <c r="D258" s="66"/>
      <c r="E258" s="73">
        <v>26525744.73</v>
      </c>
      <c r="F258" s="67">
        <f t="shared" si="20"/>
        <v>902.70569595828169</v>
      </c>
      <c r="G258" s="65"/>
      <c r="H258" s="26"/>
    </row>
    <row r="259" spans="1:8" x14ac:dyDescent="0.2">
      <c r="A259" s="30" t="s">
        <v>136</v>
      </c>
      <c r="B259" s="53">
        <f>B260</f>
        <v>0</v>
      </c>
      <c r="C259" s="53"/>
      <c r="D259" s="53"/>
      <c r="E259" s="53">
        <f>E260</f>
        <v>7147.5</v>
      </c>
      <c r="F259" s="47" t="str">
        <f t="shared" si="20"/>
        <v>-</v>
      </c>
      <c r="G259" s="65"/>
      <c r="H259" s="26"/>
    </row>
    <row r="260" spans="1:8" x14ac:dyDescent="0.2">
      <c r="A260" s="31" t="s">
        <v>137</v>
      </c>
      <c r="B260" s="66">
        <v>0</v>
      </c>
      <c r="C260" s="66"/>
      <c r="D260" s="66"/>
      <c r="E260" s="73">
        <v>7147.5</v>
      </c>
      <c r="F260" s="48" t="str">
        <f t="shared" si="20"/>
        <v>-</v>
      </c>
      <c r="G260" s="65"/>
      <c r="H260" s="26"/>
    </row>
    <row r="261" spans="1:8" s="37" customFormat="1" x14ac:dyDescent="0.2">
      <c r="A261" s="135" t="s">
        <v>588</v>
      </c>
      <c r="B261" s="53">
        <f>B262</f>
        <v>0</v>
      </c>
      <c r="C261" s="53"/>
      <c r="D261" s="53"/>
      <c r="E261" s="136">
        <f>E262</f>
        <v>12440.63</v>
      </c>
      <c r="F261" s="47" t="str">
        <f t="shared" si="20"/>
        <v>-</v>
      </c>
      <c r="G261" s="65"/>
      <c r="H261" s="26"/>
    </row>
    <row r="262" spans="1:8" x14ac:dyDescent="0.2">
      <c r="A262" s="76" t="s">
        <v>589</v>
      </c>
      <c r="B262" s="66">
        <v>0</v>
      </c>
      <c r="C262" s="66"/>
      <c r="D262" s="66"/>
      <c r="E262" s="73">
        <v>12440.63</v>
      </c>
      <c r="F262" s="48" t="str">
        <f t="shared" si="20"/>
        <v>-</v>
      </c>
      <c r="G262" s="65"/>
      <c r="H262" s="26"/>
    </row>
    <row r="263" spans="1:8" x14ac:dyDescent="0.2">
      <c r="A263" s="31"/>
      <c r="B263" s="66"/>
      <c r="C263" s="66"/>
      <c r="D263" s="66"/>
      <c r="E263" s="66"/>
      <c r="F263" s="67"/>
      <c r="G263" s="65"/>
      <c r="H263" s="26"/>
    </row>
    <row r="264" spans="1:8" s="107" customFormat="1" x14ac:dyDescent="0.25">
      <c r="A264" s="118" t="s">
        <v>138</v>
      </c>
      <c r="B264" s="112">
        <f>B121+B224</f>
        <v>184731085.75999999</v>
      </c>
      <c r="C264" s="112">
        <f>C121+C224</f>
        <v>261781236</v>
      </c>
      <c r="D264" s="112">
        <f>D121+D224</f>
        <v>261781236</v>
      </c>
      <c r="E264" s="112">
        <f>E121+E224</f>
        <v>229690184.44000006</v>
      </c>
      <c r="F264" s="113">
        <f t="shared" si="20"/>
        <v>124.3375923954728</v>
      </c>
      <c r="G264" s="113">
        <f t="shared" si="21"/>
        <v>87.741271280421358</v>
      </c>
      <c r="H264" s="111"/>
    </row>
    <row r="265" spans="1:8" s="37" customFormat="1" x14ac:dyDescent="0.2">
      <c r="A265" s="16"/>
      <c r="B265" s="16"/>
      <c r="C265" s="16"/>
      <c r="D265" s="16"/>
      <c r="E265" s="16"/>
      <c r="F265" s="16"/>
      <c r="G265" s="16"/>
      <c r="H265" s="16"/>
    </row>
  </sheetData>
  <mergeCells count="3">
    <mergeCell ref="A2:G2"/>
    <mergeCell ref="A4:G4"/>
    <mergeCell ref="A8:G8"/>
  </mergeCells>
  <conditionalFormatting sqref="C13:D13">
    <cfRule type="containsBlanks" dxfId="22" priority="18">
      <formula>LEN(TRIM(C13))=0</formula>
    </cfRule>
  </conditionalFormatting>
  <conditionalFormatting sqref="C31:D31">
    <cfRule type="containsBlanks" dxfId="21" priority="19">
      <formula>LEN(TRIM(C31))=0</formula>
    </cfRule>
  </conditionalFormatting>
  <conditionalFormatting sqref="C55:D55">
    <cfRule type="containsBlanks" dxfId="20" priority="17">
      <formula>LEN(TRIM(C55))=0</formula>
    </cfRule>
  </conditionalFormatting>
  <conditionalFormatting sqref="C68:D68">
    <cfRule type="containsBlanks" dxfId="19" priority="16">
      <formula>LEN(TRIM(C68))=0</formula>
    </cfRule>
  </conditionalFormatting>
  <conditionalFormatting sqref="C75:D75">
    <cfRule type="containsBlanks" dxfId="18" priority="15">
      <formula>LEN(TRIM(C75))=0</formula>
    </cfRule>
  </conditionalFormatting>
  <conditionalFormatting sqref="C83:D83">
    <cfRule type="containsBlanks" dxfId="17" priority="14">
      <formula>LEN(TRIM(C83))=0</formula>
    </cfRule>
  </conditionalFormatting>
  <conditionalFormatting sqref="C87:D87">
    <cfRule type="containsBlanks" dxfId="16" priority="13">
      <formula>LEN(TRIM(C87))=0</formula>
    </cfRule>
  </conditionalFormatting>
  <conditionalFormatting sqref="C97:D97">
    <cfRule type="containsBlanks" dxfId="15" priority="12">
      <formula>LEN(TRIM(C97))=0</formula>
    </cfRule>
  </conditionalFormatting>
  <conditionalFormatting sqref="C101:D101">
    <cfRule type="containsBlanks" dxfId="14" priority="11">
      <formula>LEN(TRIM(C101))=0</formula>
    </cfRule>
  </conditionalFormatting>
  <conditionalFormatting sqref="C123:D123">
    <cfRule type="containsBlanks" dxfId="13" priority="10">
      <formula>LEN(TRIM(C123))=0</formula>
    </cfRule>
  </conditionalFormatting>
  <conditionalFormatting sqref="C136:D136">
    <cfRule type="containsBlanks" dxfId="12" priority="9">
      <formula>LEN(TRIM(C136))=0</formula>
    </cfRule>
  </conditionalFormatting>
  <conditionalFormatting sqref="C173:D173">
    <cfRule type="containsBlanks" dxfId="11" priority="8">
      <formula>LEN(TRIM(C173))=0</formula>
    </cfRule>
  </conditionalFormatting>
  <conditionalFormatting sqref="C183:D183">
    <cfRule type="containsBlanks" dxfId="10" priority="7">
      <formula>LEN(TRIM(C183))=0</formula>
    </cfRule>
  </conditionalFormatting>
  <conditionalFormatting sqref="C192:D192">
    <cfRule type="containsBlanks" dxfId="9" priority="6">
      <formula>LEN(TRIM(C192))=0</formula>
    </cfRule>
  </conditionalFormatting>
  <conditionalFormatting sqref="C206:D206">
    <cfRule type="containsBlanks" dxfId="8" priority="5">
      <formula>LEN(TRIM(C206))=0</formula>
    </cfRule>
  </conditionalFormatting>
  <conditionalFormatting sqref="C211:D211">
    <cfRule type="containsBlanks" dxfId="7" priority="4">
      <formula>LEN(TRIM(C211))=0</formula>
    </cfRule>
  </conditionalFormatting>
  <conditionalFormatting sqref="C225:D225">
    <cfRule type="containsBlanks" dxfId="6" priority="3">
      <formula>LEN(TRIM(C225))=0</formula>
    </cfRule>
  </conditionalFormatting>
  <conditionalFormatting sqref="C233:D233">
    <cfRule type="containsBlanks" dxfId="5" priority="2">
      <formula>LEN(TRIM(C233))=0</formula>
    </cfRule>
  </conditionalFormatting>
  <conditionalFormatting sqref="C256:D256">
    <cfRule type="containsBlanks" dxfId="4" priority="1">
      <formula>LEN(TRIM(C256))=0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86" firstPageNumber="2" orientation="landscape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52"/>
  <sheetViews>
    <sheetView showGridLines="0" zoomScaleNormal="100" zoomScaleSheetLayoutView="70" workbookViewId="0">
      <selection activeCell="I4" sqref="I4"/>
    </sheetView>
  </sheetViews>
  <sheetFormatPr defaultColWidth="9.140625" defaultRowHeight="12.75" x14ac:dyDescent="0.2"/>
  <cols>
    <col min="1" max="1" width="81.7109375" style="16" customWidth="1"/>
    <col min="2" max="2" width="18.42578125" style="16" bestFit="1" customWidth="1"/>
    <col min="3" max="4" width="13.42578125" style="16" bestFit="1" customWidth="1"/>
    <col min="5" max="5" width="18.42578125" style="16" bestFit="1" customWidth="1"/>
    <col min="6" max="7" width="10.5703125" style="16" customWidth="1"/>
    <col min="8" max="16384" width="9.140625" style="16"/>
  </cols>
  <sheetData>
    <row r="2" spans="1:7" s="40" customFormat="1" ht="17.100000000000001" customHeight="1" x14ac:dyDescent="0.25">
      <c r="A2" s="233" t="s">
        <v>309</v>
      </c>
      <c r="B2" s="233"/>
      <c r="C2" s="233"/>
      <c r="D2" s="233"/>
      <c r="E2" s="233"/>
      <c r="F2" s="233"/>
      <c r="G2" s="233"/>
    </row>
    <row r="3" spans="1:7" ht="7.5" customHeight="1" x14ac:dyDescent="0.2">
      <c r="A3" s="19"/>
      <c r="B3" s="19"/>
      <c r="C3" s="19"/>
      <c r="D3" s="19"/>
      <c r="E3" s="19"/>
      <c r="F3" s="19"/>
      <c r="G3" s="19"/>
    </row>
    <row r="4" spans="1:7" ht="26.25" customHeight="1" x14ac:dyDescent="0.2">
      <c r="A4" s="21" t="s">
        <v>157</v>
      </c>
      <c r="B4" s="5" t="str">
        <f>'P i R -Tablica 1.'!B10</f>
        <v>Ostvarenje / izvršenje 
2024.</v>
      </c>
      <c r="C4" s="5" t="str">
        <f>'P i R -Tablica 1.'!C10</f>
        <v>Rebalans
2025.</v>
      </c>
      <c r="D4" s="5" t="str">
        <f>'P i R -Tablica 1.'!D10</f>
        <v>Tekući plan 
2025.</v>
      </c>
      <c r="E4" s="5" t="str">
        <f>'P i R -Tablica 1.'!E10</f>
        <v>Ostvarenje / izvršenje 
2025.</v>
      </c>
      <c r="F4" s="6" t="s">
        <v>245</v>
      </c>
      <c r="G4" s="6" t="s">
        <v>246</v>
      </c>
    </row>
    <row r="5" spans="1:7" s="24" customFormat="1" ht="9.75" customHeight="1" x14ac:dyDescent="0.2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 t="s">
        <v>154</v>
      </c>
      <c r="G5" s="22" t="s">
        <v>155</v>
      </c>
    </row>
    <row r="6" spans="1:7" ht="18" customHeight="1" x14ac:dyDescent="0.2">
      <c r="A6" s="114" t="s">
        <v>158</v>
      </c>
      <c r="B6" s="25"/>
      <c r="C6" s="25"/>
      <c r="D6" s="25"/>
      <c r="E6" s="25"/>
      <c r="F6" s="25"/>
      <c r="G6" s="25"/>
    </row>
    <row r="7" spans="1:7" ht="7.5" customHeight="1" x14ac:dyDescent="0.2">
      <c r="A7" s="101"/>
      <c r="B7" s="101"/>
      <c r="C7" s="101"/>
      <c r="D7" s="101"/>
      <c r="E7" s="101"/>
      <c r="F7" s="101"/>
      <c r="G7" s="101"/>
    </row>
    <row r="8" spans="1:7" x14ac:dyDescent="0.2">
      <c r="A8" s="30" t="s">
        <v>206</v>
      </c>
      <c r="B8" s="139">
        <f t="shared" ref="B8:E8" si="0">B9</f>
        <v>30114763.640000001</v>
      </c>
      <c r="C8" s="139">
        <f>C9</f>
        <v>33919401</v>
      </c>
      <c r="D8" s="139">
        <f t="shared" si="0"/>
        <v>33919401</v>
      </c>
      <c r="E8" s="139">
        <f t="shared" si="0"/>
        <v>32306883.099999998</v>
      </c>
      <c r="F8" s="47">
        <f t="shared" ref="F8:F23" si="1">IFERROR(E8/B8*100,"-")</f>
        <v>107.27921854610976</v>
      </c>
      <c r="G8" s="47">
        <f t="shared" ref="G8:G23" si="2">IFERROR(E8/D8*100,"-")</f>
        <v>95.246030730318608</v>
      </c>
    </row>
    <row r="9" spans="1:7" x14ac:dyDescent="0.2">
      <c r="A9" s="31" t="s">
        <v>195</v>
      </c>
      <c r="B9" s="140">
        <v>30114763.640000001</v>
      </c>
      <c r="C9" s="141">
        <v>33919401</v>
      </c>
      <c r="D9" s="141">
        <v>33919401</v>
      </c>
      <c r="E9" s="142">
        <v>32306883.099999998</v>
      </c>
      <c r="F9" s="48">
        <f t="shared" si="1"/>
        <v>107.27921854610976</v>
      </c>
      <c r="G9" s="48">
        <f t="shared" si="2"/>
        <v>95.246030730318608</v>
      </c>
    </row>
    <row r="10" spans="1:7" x14ac:dyDescent="0.2">
      <c r="A10" s="30" t="s">
        <v>207</v>
      </c>
      <c r="B10" s="139">
        <f t="shared" ref="B10:E10" si="3">B11</f>
        <v>11211794.359999999</v>
      </c>
      <c r="C10" s="139">
        <f>C11</f>
        <v>10658535</v>
      </c>
      <c r="D10" s="139">
        <f t="shared" si="3"/>
        <v>10658535</v>
      </c>
      <c r="E10" s="139">
        <f t="shared" si="3"/>
        <v>8933411.1199999992</v>
      </c>
      <c r="F10" s="47">
        <f t="shared" si="1"/>
        <v>79.678692216042393</v>
      </c>
      <c r="G10" s="47">
        <f t="shared" si="2"/>
        <v>83.814624805378969</v>
      </c>
    </row>
    <row r="11" spans="1:7" x14ac:dyDescent="0.2">
      <c r="A11" s="31" t="s">
        <v>202</v>
      </c>
      <c r="B11" s="140">
        <v>11211794.359999999</v>
      </c>
      <c r="C11" s="141">
        <v>10658535</v>
      </c>
      <c r="D11" s="141">
        <v>10658535</v>
      </c>
      <c r="E11" s="141">
        <v>8933411.1199999992</v>
      </c>
      <c r="F11" s="48">
        <f t="shared" si="1"/>
        <v>79.678692216042393</v>
      </c>
      <c r="G11" s="48">
        <f t="shared" si="2"/>
        <v>83.814624805378969</v>
      </c>
    </row>
    <row r="12" spans="1:7" x14ac:dyDescent="0.2">
      <c r="A12" s="30" t="s">
        <v>208</v>
      </c>
      <c r="B12" s="139">
        <f t="shared" ref="B12" si="4">SUM(B13:B14)</f>
        <v>51727534.650000006</v>
      </c>
      <c r="C12" s="139">
        <f>SUM(C13:C14)</f>
        <v>59239041</v>
      </c>
      <c r="D12" s="139">
        <f t="shared" ref="D12:E12" si="5">SUM(D13:D14)</f>
        <v>59239041</v>
      </c>
      <c r="E12" s="139">
        <f t="shared" si="5"/>
        <v>54518091.799999997</v>
      </c>
      <c r="F12" s="47">
        <f t="shared" si="1"/>
        <v>105.39472288575422</v>
      </c>
      <c r="G12" s="47">
        <f t="shared" si="2"/>
        <v>92.030679227234614</v>
      </c>
    </row>
    <row r="13" spans="1:7" x14ac:dyDescent="0.2">
      <c r="A13" s="31" t="s">
        <v>198</v>
      </c>
      <c r="B13" s="140">
        <v>39854764.740000002</v>
      </c>
      <c r="C13" s="141">
        <v>47199805</v>
      </c>
      <c r="D13" s="141">
        <v>47199805</v>
      </c>
      <c r="E13" s="141">
        <v>42020305.829999998</v>
      </c>
      <c r="F13" s="48">
        <f t="shared" si="1"/>
        <v>105.43358141523933</v>
      </c>
      <c r="G13" s="48">
        <f t="shared" si="2"/>
        <v>89.026439473637652</v>
      </c>
    </row>
    <row r="14" spans="1:7" x14ac:dyDescent="0.2">
      <c r="A14" s="31" t="s">
        <v>201</v>
      </c>
      <c r="B14" s="140">
        <v>11872769.91</v>
      </c>
      <c r="C14" s="141">
        <v>12039236</v>
      </c>
      <c r="D14" s="141">
        <v>12039236</v>
      </c>
      <c r="E14" s="141">
        <v>12497785.970000001</v>
      </c>
      <c r="F14" s="48">
        <f t="shared" si="1"/>
        <v>105.26428175343963</v>
      </c>
      <c r="G14" s="48">
        <f t="shared" si="2"/>
        <v>103.80879625584217</v>
      </c>
    </row>
    <row r="15" spans="1:7" x14ac:dyDescent="0.2">
      <c r="A15" s="30" t="s">
        <v>209</v>
      </c>
      <c r="B15" s="139">
        <f t="shared" ref="B15" si="6">SUM(B16:B17)</f>
        <v>98862087.629999995</v>
      </c>
      <c r="C15" s="139">
        <f>SUM(C16:C17)</f>
        <v>141803371</v>
      </c>
      <c r="D15" s="139">
        <f t="shared" ref="D15:E15" si="7">SUM(D16:D17)</f>
        <v>141803371</v>
      </c>
      <c r="E15" s="139">
        <f t="shared" si="7"/>
        <v>115121973.34</v>
      </c>
      <c r="F15" s="47">
        <f t="shared" si="1"/>
        <v>116.44703859669043</v>
      </c>
      <c r="G15" s="47">
        <f t="shared" si="2"/>
        <v>81.184228927815823</v>
      </c>
    </row>
    <row r="16" spans="1:7" x14ac:dyDescent="0.2">
      <c r="A16" s="31" t="s">
        <v>199</v>
      </c>
      <c r="B16" s="140">
        <v>9280834.1799999997</v>
      </c>
      <c r="C16" s="141">
        <v>35312345</v>
      </c>
      <c r="D16" s="141">
        <v>35312345</v>
      </c>
      <c r="E16" s="141">
        <v>17013343.469999999</v>
      </c>
      <c r="F16" s="48">
        <f t="shared" si="1"/>
        <v>183.31696418694122</v>
      </c>
      <c r="G16" s="48">
        <f t="shared" si="2"/>
        <v>48.179591216612771</v>
      </c>
    </row>
    <row r="17" spans="1:7" x14ac:dyDescent="0.2">
      <c r="A17" s="31" t="s">
        <v>200</v>
      </c>
      <c r="B17" s="140">
        <v>89581253.450000003</v>
      </c>
      <c r="C17" s="141">
        <v>106491026</v>
      </c>
      <c r="D17" s="141">
        <v>106491026</v>
      </c>
      <c r="E17" s="141">
        <v>98108629.870000005</v>
      </c>
      <c r="F17" s="48">
        <f t="shared" si="1"/>
        <v>109.51915282672348</v>
      </c>
      <c r="G17" s="48">
        <f t="shared" si="2"/>
        <v>92.128542239794001</v>
      </c>
    </row>
    <row r="18" spans="1:7" x14ac:dyDescent="0.2">
      <c r="A18" s="30" t="s">
        <v>253</v>
      </c>
      <c r="B18" s="139">
        <f t="shared" ref="B18" si="8">B19+B20</f>
        <v>295488.82</v>
      </c>
      <c r="C18" s="139">
        <f>C19+C20</f>
        <v>208772</v>
      </c>
      <c r="D18" s="139">
        <f t="shared" ref="D18:E18" si="9">D19+D20</f>
        <v>208772</v>
      </c>
      <c r="E18" s="139">
        <f t="shared" si="9"/>
        <v>143137</v>
      </c>
      <c r="F18" s="47">
        <f t="shared" si="1"/>
        <v>48.44074980569485</v>
      </c>
      <c r="G18" s="47">
        <f t="shared" si="2"/>
        <v>68.561397122219461</v>
      </c>
    </row>
    <row r="19" spans="1:7" x14ac:dyDescent="0.2">
      <c r="A19" s="31" t="s">
        <v>252</v>
      </c>
      <c r="B19" s="140">
        <v>294118.82</v>
      </c>
      <c r="C19" s="141">
        <v>208772</v>
      </c>
      <c r="D19" s="141">
        <v>208772</v>
      </c>
      <c r="E19" s="141">
        <v>143137</v>
      </c>
      <c r="F19" s="48">
        <f t="shared" si="1"/>
        <v>48.666385918452953</v>
      </c>
      <c r="G19" s="48">
        <f t="shared" si="2"/>
        <v>68.561397122219461</v>
      </c>
    </row>
    <row r="20" spans="1:7" x14ac:dyDescent="0.2">
      <c r="A20" s="31" t="s">
        <v>346</v>
      </c>
      <c r="B20" s="140">
        <v>1370</v>
      </c>
      <c r="C20" s="141">
        <v>0</v>
      </c>
      <c r="D20" s="141">
        <v>0</v>
      </c>
      <c r="E20" s="141">
        <v>0</v>
      </c>
      <c r="F20" s="48">
        <f t="shared" si="1"/>
        <v>0</v>
      </c>
      <c r="G20" s="48" t="str">
        <f t="shared" si="2"/>
        <v>-</v>
      </c>
    </row>
    <row r="21" spans="1:7" x14ac:dyDescent="0.2">
      <c r="A21" s="30" t="s">
        <v>306</v>
      </c>
      <c r="B21" s="139">
        <f t="shared" ref="B21" si="10">SUM(B22:B23)</f>
        <v>150679.16</v>
      </c>
      <c r="C21" s="139">
        <f>SUM(C22:C23)</f>
        <v>143408</v>
      </c>
      <c r="D21" s="139">
        <f t="shared" ref="D21:E21" si="11">SUM(D22:D23)</f>
        <v>143408</v>
      </c>
      <c r="E21" s="139">
        <f t="shared" si="11"/>
        <v>116862.79</v>
      </c>
      <c r="F21" s="47">
        <f t="shared" si="1"/>
        <v>77.557367588192022</v>
      </c>
      <c r="G21" s="47">
        <f t="shared" si="2"/>
        <v>81.489728606493358</v>
      </c>
    </row>
    <row r="22" spans="1:7" x14ac:dyDescent="0.2">
      <c r="A22" s="31" t="s">
        <v>196</v>
      </c>
      <c r="B22" s="140">
        <v>130666.26</v>
      </c>
      <c r="C22" s="141">
        <v>141694</v>
      </c>
      <c r="D22" s="141">
        <v>141694</v>
      </c>
      <c r="E22" s="141">
        <v>115149.18</v>
      </c>
      <c r="F22" s="48">
        <f t="shared" si="1"/>
        <v>88.124646714461704</v>
      </c>
      <c r="G22" s="48">
        <f t="shared" si="2"/>
        <v>81.266094541758989</v>
      </c>
    </row>
    <row r="23" spans="1:7" x14ac:dyDescent="0.2">
      <c r="A23" s="31" t="s">
        <v>210</v>
      </c>
      <c r="B23" s="140">
        <v>20012.900000000001</v>
      </c>
      <c r="C23" s="141">
        <v>1714</v>
      </c>
      <c r="D23" s="141">
        <v>1714</v>
      </c>
      <c r="E23" s="141">
        <v>1713.61</v>
      </c>
      <c r="F23" s="48">
        <f t="shared" si="1"/>
        <v>8.5625271699753647</v>
      </c>
      <c r="G23" s="48">
        <f t="shared" si="2"/>
        <v>99.97724620770127</v>
      </c>
    </row>
    <row r="24" spans="1:7" ht="7.5" customHeight="1" x14ac:dyDescent="0.2">
      <c r="A24" s="31"/>
      <c r="B24" s="140"/>
      <c r="C24" s="140"/>
      <c r="D24" s="140"/>
      <c r="E24" s="140"/>
      <c r="F24" s="48"/>
      <c r="G24" s="48"/>
    </row>
    <row r="25" spans="1:7" ht="18" customHeight="1" x14ac:dyDescent="0.2">
      <c r="A25" s="119" t="s">
        <v>43</v>
      </c>
      <c r="B25" s="146">
        <f t="shared" ref="B25" si="12">B8+B10+B12+B15+B18+B21</f>
        <v>192362348.25999999</v>
      </c>
      <c r="C25" s="145">
        <f>C8+C10+C12+C15+C18+C21</f>
        <v>245972528</v>
      </c>
      <c r="D25" s="145">
        <f t="shared" ref="D25:E25" si="13">D8+D10+D12+D15+D18+D21</f>
        <v>245972528</v>
      </c>
      <c r="E25" s="146">
        <f t="shared" si="13"/>
        <v>211140359.15000001</v>
      </c>
      <c r="F25" s="144">
        <f>IFERROR(E25/B25*100,"-")</f>
        <v>109.76179125481424</v>
      </c>
      <c r="G25" s="144">
        <f>IFERROR(E25/D25*100,"-")</f>
        <v>85.839000341534074</v>
      </c>
    </row>
    <row r="26" spans="1:7" s="37" customFormat="1" ht="7.5" customHeight="1" x14ac:dyDescent="0.2">
      <c r="B26" s="26"/>
      <c r="C26" s="26"/>
      <c r="D26" s="26"/>
      <c r="E26" s="26"/>
      <c r="F26" s="42"/>
      <c r="G26" s="42"/>
    </row>
    <row r="27" spans="1:7" ht="7.5" customHeight="1" x14ac:dyDescent="0.2">
      <c r="B27" s="35"/>
      <c r="C27" s="35"/>
      <c r="D27" s="35"/>
      <c r="E27" s="35"/>
      <c r="F27" s="36"/>
      <c r="G27" s="36"/>
    </row>
    <row r="28" spans="1:7" ht="7.5" customHeight="1" x14ac:dyDescent="0.2">
      <c r="B28" s="35"/>
      <c r="C28" s="35"/>
      <c r="D28" s="35"/>
      <c r="E28" s="35"/>
      <c r="F28" s="43"/>
      <c r="G28" s="43"/>
    </row>
    <row r="29" spans="1:7" ht="18" customHeight="1" x14ac:dyDescent="0.2">
      <c r="A29" s="114" t="s">
        <v>159</v>
      </c>
      <c r="B29" s="44"/>
      <c r="C29" s="44"/>
      <c r="D29" s="44"/>
      <c r="E29" s="44"/>
      <c r="F29" s="45"/>
      <c r="G29" s="45"/>
    </row>
    <row r="30" spans="1:7" ht="7.5" customHeight="1" x14ac:dyDescent="0.2">
      <c r="A30" s="101"/>
      <c r="B30" s="104"/>
      <c r="C30" s="104"/>
      <c r="D30" s="104"/>
      <c r="E30" s="104"/>
      <c r="F30" s="103"/>
      <c r="G30" s="103"/>
    </row>
    <row r="31" spans="1:7" x14ac:dyDescent="0.2">
      <c r="A31" s="30" t="s">
        <v>206</v>
      </c>
      <c r="B31" s="137">
        <f>B32</f>
        <v>26921843.149999999</v>
      </c>
      <c r="C31" s="53">
        <f>C32</f>
        <v>42550361</v>
      </c>
      <c r="D31" s="53">
        <f>D32</f>
        <v>42550361</v>
      </c>
      <c r="E31" s="137">
        <f>E32</f>
        <v>35946545.210000001</v>
      </c>
      <c r="F31" s="65">
        <f t="shared" ref="F31:F48" si="14">IFERROR(E31/B31*100,"-")</f>
        <v>133.52185810502354</v>
      </c>
      <c r="G31" s="47">
        <f t="shared" ref="G31:G50" si="15">IFERROR(E31/D31*100,"-")</f>
        <v>84.480000557457075</v>
      </c>
    </row>
    <row r="32" spans="1:7" x14ac:dyDescent="0.2">
      <c r="A32" s="31" t="s">
        <v>195</v>
      </c>
      <c r="B32" s="138">
        <v>26921843.149999999</v>
      </c>
      <c r="C32" s="73">
        <v>42550361</v>
      </c>
      <c r="D32" s="73">
        <v>42550361</v>
      </c>
      <c r="E32" s="73">
        <v>35946545.210000001</v>
      </c>
      <c r="F32" s="67">
        <f t="shared" si="14"/>
        <v>133.52185810502354</v>
      </c>
      <c r="G32" s="48">
        <f t="shared" si="15"/>
        <v>84.480000557457075</v>
      </c>
    </row>
    <row r="33" spans="1:7" x14ac:dyDescent="0.2">
      <c r="A33" s="30" t="s">
        <v>207</v>
      </c>
      <c r="B33" s="137">
        <f>B34</f>
        <v>10128489.529999999</v>
      </c>
      <c r="C33" s="53">
        <f>C34</f>
        <v>12323412</v>
      </c>
      <c r="D33" s="53">
        <f>D34</f>
        <v>12323412</v>
      </c>
      <c r="E33" s="137">
        <f>E34</f>
        <v>9408620.5500000007</v>
      </c>
      <c r="F33" s="65">
        <f t="shared" si="14"/>
        <v>92.892632431837058</v>
      </c>
      <c r="G33" s="47">
        <f t="shared" si="15"/>
        <v>76.347528996028061</v>
      </c>
    </row>
    <row r="34" spans="1:7" x14ac:dyDescent="0.2">
      <c r="A34" s="31" t="s">
        <v>202</v>
      </c>
      <c r="B34" s="138">
        <v>10128489.529999999</v>
      </c>
      <c r="C34" s="73">
        <v>12323412</v>
      </c>
      <c r="D34" s="73">
        <v>12323412</v>
      </c>
      <c r="E34" s="73">
        <v>9408620.5500000007</v>
      </c>
      <c r="F34" s="67">
        <f t="shared" si="14"/>
        <v>92.892632431837058</v>
      </c>
      <c r="G34" s="48">
        <f t="shared" si="15"/>
        <v>76.347528996028061</v>
      </c>
    </row>
    <row r="35" spans="1:7" x14ac:dyDescent="0.2">
      <c r="A35" s="30" t="s">
        <v>208</v>
      </c>
      <c r="B35" s="137">
        <f>SUM(B36:B37)</f>
        <v>50701998.539999999</v>
      </c>
      <c r="C35" s="53">
        <f>SUM(C36:C37)</f>
        <v>59144615</v>
      </c>
      <c r="D35" s="53">
        <f>SUM(D36:D37)</f>
        <v>59144615</v>
      </c>
      <c r="E35" s="137">
        <f>SUM(E36:E37)</f>
        <v>56033171.57</v>
      </c>
      <c r="F35" s="65">
        <f t="shared" si="14"/>
        <v>110.514719702408</v>
      </c>
      <c r="G35" s="47">
        <f t="shared" si="15"/>
        <v>94.73926167242783</v>
      </c>
    </row>
    <row r="36" spans="1:7" x14ac:dyDescent="0.2">
      <c r="A36" s="31" t="s">
        <v>198</v>
      </c>
      <c r="B36" s="138">
        <v>40076020.539999999</v>
      </c>
      <c r="C36" s="73">
        <v>46560134</v>
      </c>
      <c r="D36" s="73">
        <v>46560134</v>
      </c>
      <c r="E36" s="73">
        <v>43922107.579999998</v>
      </c>
      <c r="F36" s="67">
        <f t="shared" si="14"/>
        <v>109.59697841296693</v>
      </c>
      <c r="G36" s="48">
        <f t="shared" si="15"/>
        <v>94.334152002225764</v>
      </c>
    </row>
    <row r="37" spans="1:7" x14ac:dyDescent="0.2">
      <c r="A37" s="31" t="s">
        <v>201</v>
      </c>
      <c r="B37" s="138">
        <v>10625978</v>
      </c>
      <c r="C37" s="73">
        <v>12584481</v>
      </c>
      <c r="D37" s="73">
        <v>12584481</v>
      </c>
      <c r="E37" s="73">
        <v>12111063.99</v>
      </c>
      <c r="F37" s="67">
        <f t="shared" si="14"/>
        <v>113.97599345679052</v>
      </c>
      <c r="G37" s="48">
        <f t="shared" si="15"/>
        <v>96.238088722133242</v>
      </c>
    </row>
    <row r="38" spans="1:7" x14ac:dyDescent="0.2">
      <c r="A38" s="30" t="s">
        <v>209</v>
      </c>
      <c r="B38" s="137">
        <f>SUM(B39:B40)</f>
        <v>95148273.200000003</v>
      </c>
      <c r="C38" s="53">
        <f>SUM(C39:C40)</f>
        <v>142303254</v>
      </c>
      <c r="D38" s="53">
        <f>SUM(D39:D40)</f>
        <v>142303254</v>
      </c>
      <c r="E38" s="137">
        <f>SUM(E39:E40)</f>
        <v>127958737.81999999</v>
      </c>
      <c r="F38" s="65">
        <f t="shared" si="14"/>
        <v>134.48351033237668</v>
      </c>
      <c r="G38" s="47">
        <f t="shared" si="15"/>
        <v>89.91975532759075</v>
      </c>
    </row>
    <row r="39" spans="1:7" x14ac:dyDescent="0.2">
      <c r="A39" s="31" t="s">
        <v>199</v>
      </c>
      <c r="B39" s="138">
        <v>3747258.67</v>
      </c>
      <c r="C39" s="73">
        <v>35821591</v>
      </c>
      <c r="D39" s="73">
        <v>35821591</v>
      </c>
      <c r="E39" s="73">
        <f>22637086.27</f>
        <v>22637086.27</v>
      </c>
      <c r="F39" s="67">
        <f t="shared" si="14"/>
        <v>604.09724183785795</v>
      </c>
      <c r="G39" s="48">
        <f t="shared" si="15"/>
        <v>63.193972233114934</v>
      </c>
    </row>
    <row r="40" spans="1:7" x14ac:dyDescent="0.2">
      <c r="A40" s="31" t="s">
        <v>200</v>
      </c>
      <c r="B40" s="138">
        <v>91401014.530000001</v>
      </c>
      <c r="C40" s="73">
        <f>106475812+5851</f>
        <v>106481663</v>
      </c>
      <c r="D40" s="73">
        <f>106475812+5851</f>
        <v>106481663</v>
      </c>
      <c r="E40" s="73">
        <f>105315801.55+5850</f>
        <v>105321651.55</v>
      </c>
      <c r="F40" s="67">
        <f t="shared" si="14"/>
        <v>115.23028720368407</v>
      </c>
      <c r="G40" s="48">
        <f t="shared" si="15"/>
        <v>98.910599799704485</v>
      </c>
    </row>
    <row r="41" spans="1:7" x14ac:dyDescent="0.2">
      <c r="A41" s="30" t="s">
        <v>253</v>
      </c>
      <c r="B41" s="137">
        <f t="shared" ref="B41" si="16">B42+B43</f>
        <v>285994.11</v>
      </c>
      <c r="C41" s="53">
        <f>C42+C43</f>
        <v>223377</v>
      </c>
      <c r="D41" s="53">
        <f t="shared" ref="D41:E41" si="17">D42+D43</f>
        <v>223377</v>
      </c>
      <c r="E41" s="137">
        <f t="shared" si="17"/>
        <v>136419.01</v>
      </c>
      <c r="F41" s="65">
        <f t="shared" si="14"/>
        <v>47.699936897301839</v>
      </c>
      <c r="G41" s="47">
        <f t="shared" si="15"/>
        <v>61.07119801949171</v>
      </c>
    </row>
    <row r="42" spans="1:7" x14ac:dyDescent="0.2">
      <c r="A42" s="31" t="s">
        <v>252</v>
      </c>
      <c r="B42" s="138">
        <v>284624.11</v>
      </c>
      <c r="C42" s="73">
        <v>223377</v>
      </c>
      <c r="D42" s="73">
        <v>223377</v>
      </c>
      <c r="E42" s="73">
        <v>136419.01</v>
      </c>
      <c r="F42" s="67">
        <f t="shared" si="14"/>
        <v>47.92953414944364</v>
      </c>
      <c r="G42" s="48">
        <f t="shared" si="15"/>
        <v>61.07119801949171</v>
      </c>
    </row>
    <row r="43" spans="1:7" x14ac:dyDescent="0.2">
      <c r="A43" s="31" t="s">
        <v>346</v>
      </c>
      <c r="B43" s="138">
        <v>1370</v>
      </c>
      <c r="C43" s="66">
        <v>0</v>
      </c>
      <c r="D43" s="66">
        <v>0</v>
      </c>
      <c r="E43" s="138">
        <v>0</v>
      </c>
      <c r="F43" s="67">
        <f t="shared" si="14"/>
        <v>0</v>
      </c>
      <c r="G43" s="48" t="str">
        <f t="shared" si="15"/>
        <v>-</v>
      </c>
    </row>
    <row r="44" spans="1:7" x14ac:dyDescent="0.2">
      <c r="A44" s="30" t="s">
        <v>306</v>
      </c>
      <c r="B44" s="137">
        <f>SUM(B45:B46)</f>
        <v>88175.98000000001</v>
      </c>
      <c r="C44" s="53">
        <f>SUM(C45:C46)</f>
        <v>236217</v>
      </c>
      <c r="D44" s="53">
        <f>SUM(D45:D46)</f>
        <v>236217</v>
      </c>
      <c r="E44" s="137">
        <f>SUM(E45:E46)</f>
        <v>206690.28</v>
      </c>
      <c r="F44" s="65">
        <f t="shared" si="14"/>
        <v>234.40655833935728</v>
      </c>
      <c r="G44" s="47">
        <f t="shared" si="15"/>
        <v>87.500171452520348</v>
      </c>
    </row>
    <row r="45" spans="1:7" x14ac:dyDescent="0.2">
      <c r="A45" s="31" t="s">
        <v>196</v>
      </c>
      <c r="B45" s="138">
        <v>68163.08</v>
      </c>
      <c r="C45" s="73">
        <v>234503</v>
      </c>
      <c r="D45" s="73">
        <v>234503</v>
      </c>
      <c r="E45" s="73">
        <v>204976.67</v>
      </c>
      <c r="F45" s="67">
        <f t="shared" si="14"/>
        <v>300.71509386019528</v>
      </c>
      <c r="G45" s="48">
        <f t="shared" si="15"/>
        <v>87.4089755781376</v>
      </c>
    </row>
    <row r="46" spans="1:7" x14ac:dyDescent="0.2">
      <c r="A46" s="31" t="s">
        <v>210</v>
      </c>
      <c r="B46" s="138">
        <v>20012.900000000001</v>
      </c>
      <c r="C46" s="73">
        <v>1714</v>
      </c>
      <c r="D46" s="73">
        <v>1714</v>
      </c>
      <c r="E46" s="73">
        <v>1713.61</v>
      </c>
      <c r="F46" s="67">
        <f t="shared" si="14"/>
        <v>8.5625271699753647</v>
      </c>
      <c r="G46" s="48">
        <f t="shared" si="15"/>
        <v>99.97724620770127</v>
      </c>
    </row>
    <row r="47" spans="1:7" x14ac:dyDescent="0.2">
      <c r="A47" s="30" t="s">
        <v>211</v>
      </c>
      <c r="B47" s="137">
        <f>B48</f>
        <v>1456311.25</v>
      </c>
      <c r="C47" s="53">
        <f>C48</f>
        <v>5000000</v>
      </c>
      <c r="D47" s="53">
        <f>D48</f>
        <v>5000000</v>
      </c>
      <c r="E47" s="137">
        <f>E48</f>
        <v>0</v>
      </c>
      <c r="F47" s="65">
        <f t="shared" si="14"/>
        <v>0</v>
      </c>
      <c r="G47" s="47">
        <f t="shared" si="15"/>
        <v>0</v>
      </c>
    </row>
    <row r="48" spans="1:7" x14ac:dyDescent="0.2">
      <c r="A48" s="31" t="s">
        <v>197</v>
      </c>
      <c r="B48" s="138">
        <v>1456311.25</v>
      </c>
      <c r="C48" s="73">
        <v>5000000</v>
      </c>
      <c r="D48" s="73">
        <v>5000000</v>
      </c>
      <c r="E48" s="134"/>
      <c r="F48" s="67">
        <f t="shared" si="14"/>
        <v>0</v>
      </c>
      <c r="G48" s="48">
        <f t="shared" si="15"/>
        <v>0</v>
      </c>
    </row>
    <row r="49" spans="1:7" ht="7.5" customHeight="1" x14ac:dyDescent="0.2">
      <c r="A49" s="31"/>
      <c r="B49" s="66"/>
      <c r="C49" s="66"/>
      <c r="D49" s="66"/>
      <c r="E49" s="66"/>
      <c r="F49" s="67"/>
      <c r="G49" s="48"/>
    </row>
    <row r="50" spans="1:7" ht="18" customHeight="1" x14ac:dyDescent="0.2">
      <c r="A50" s="119" t="s">
        <v>138</v>
      </c>
      <c r="B50" s="112">
        <f>B31+B33+B35+B38+B41+B44+B47</f>
        <v>184731085.76000002</v>
      </c>
      <c r="C50" s="112">
        <f>C31+C33+C35+C38+C41+C44+C47</f>
        <v>261781236</v>
      </c>
      <c r="D50" s="112">
        <f>D31+D33+D35+D38+D41+D44+D47</f>
        <v>261781236</v>
      </c>
      <c r="E50" s="112">
        <f>E31+E33+E35+E38+E41+E44+E47</f>
        <v>229690184.44</v>
      </c>
      <c r="F50" s="113">
        <f>IFERROR(E50/B50*100,"-")</f>
        <v>124.33759239547273</v>
      </c>
      <c r="G50" s="144">
        <f t="shared" si="15"/>
        <v>87.741271280421344</v>
      </c>
    </row>
    <row r="52" spans="1:7" x14ac:dyDescent="0.2">
      <c r="B52" s="35"/>
      <c r="C52" s="35"/>
      <c r="D52" s="35"/>
      <c r="E52" s="35"/>
      <c r="F52" s="35"/>
      <c r="G52" s="35"/>
    </row>
  </sheetData>
  <mergeCells count="1">
    <mergeCell ref="A2:G2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2" firstPageNumber="8" orientation="landscape" useFirstPageNumber="1" r:id="rId1"/>
  <headerFooter>
    <oddFooter>&amp;C&amp;P</oddFooter>
  </headerFooter>
  <ignoredErrors>
    <ignoredError sqref="D15 F16:G17 F15:G1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69"/>
  <sheetViews>
    <sheetView showGridLines="0" zoomScaleNormal="100" workbookViewId="0">
      <selection activeCell="I4" sqref="I4"/>
    </sheetView>
  </sheetViews>
  <sheetFormatPr defaultColWidth="9.140625" defaultRowHeight="12.75" x14ac:dyDescent="0.2"/>
  <cols>
    <col min="1" max="1" width="81.7109375" style="16" customWidth="1"/>
    <col min="2" max="5" width="16.140625" style="16" customWidth="1"/>
    <col min="6" max="7" width="10.5703125" style="16" customWidth="1"/>
    <col min="8" max="16384" width="9.140625" style="16"/>
  </cols>
  <sheetData>
    <row r="2" spans="1:7" s="40" customFormat="1" ht="17.100000000000001" customHeight="1" x14ac:dyDescent="0.25">
      <c r="A2" s="234" t="s">
        <v>310</v>
      </c>
      <c r="B2" s="234"/>
      <c r="C2" s="234"/>
      <c r="D2" s="234"/>
      <c r="E2" s="234"/>
      <c r="F2" s="234"/>
      <c r="G2" s="234"/>
    </row>
    <row r="3" spans="1:7" ht="7.5" customHeight="1" x14ac:dyDescent="0.2">
      <c r="A3" s="19"/>
      <c r="B3" s="19"/>
      <c r="C3" s="19"/>
      <c r="D3" s="19"/>
      <c r="E3" s="19"/>
      <c r="F3" s="19"/>
      <c r="G3" s="19"/>
    </row>
    <row r="4" spans="1:7" ht="26.25" customHeight="1" x14ac:dyDescent="0.2">
      <c r="A4" s="21" t="s">
        <v>160</v>
      </c>
      <c r="B4" s="5" t="s">
        <v>357</v>
      </c>
      <c r="C4" s="5" t="str">
        <f>'P i R -Tablica 2.'!C4</f>
        <v>Rebalans
2025.</v>
      </c>
      <c r="D4" s="5" t="str">
        <f>'P i R -Tablica 2.'!D4</f>
        <v>Tekući plan 
2025.</v>
      </c>
      <c r="E4" s="5" t="s">
        <v>590</v>
      </c>
      <c r="F4" s="6" t="s">
        <v>245</v>
      </c>
      <c r="G4" s="6" t="s">
        <v>246</v>
      </c>
    </row>
    <row r="5" spans="1:7" s="24" customFormat="1" ht="9.75" customHeight="1" x14ac:dyDescent="0.2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 t="s">
        <v>154</v>
      </c>
      <c r="G5" s="22" t="s">
        <v>155</v>
      </c>
    </row>
    <row r="6" spans="1:7" s="107" customFormat="1" ht="18" customHeight="1" x14ac:dyDescent="0.25">
      <c r="A6" s="114" t="s">
        <v>170</v>
      </c>
      <c r="B6" s="108"/>
      <c r="C6" s="108"/>
      <c r="D6" s="108"/>
      <c r="E6" s="108"/>
      <c r="F6" s="108"/>
      <c r="G6" s="108"/>
    </row>
    <row r="7" spans="1:7" ht="7.5" customHeight="1" x14ac:dyDescent="0.2">
      <c r="A7" s="101"/>
      <c r="B7" s="101"/>
      <c r="C7" s="101"/>
      <c r="D7" s="101"/>
      <c r="E7" s="101"/>
      <c r="F7" s="101"/>
      <c r="G7" s="101"/>
    </row>
    <row r="8" spans="1:7" s="107" customFormat="1" ht="18" customHeight="1" x14ac:dyDescent="0.25">
      <c r="A8" s="122" t="s">
        <v>161</v>
      </c>
      <c r="B8" s="148">
        <f t="shared" ref="B8" si="0">SUM(B9:B13)</f>
        <v>7833775.5299999993</v>
      </c>
      <c r="C8" s="148">
        <f>SUM(C9:C13)</f>
        <v>12399734</v>
      </c>
      <c r="D8" s="148">
        <f t="shared" ref="D8:E8" si="1">SUM(D9:D13)</f>
        <v>12399734</v>
      </c>
      <c r="E8" s="148">
        <f t="shared" si="1"/>
        <v>10365917.08</v>
      </c>
      <c r="F8" s="149">
        <f t="shared" ref="F8:F43" si="2">IFERROR(E8/B8*100,"-")</f>
        <v>132.3233866007902</v>
      </c>
      <c r="G8" s="149">
        <f t="shared" ref="G8:G43" si="3">IFERROR(E8/D8*100,"-")</f>
        <v>83.597898793635423</v>
      </c>
    </row>
    <row r="9" spans="1:7" x14ac:dyDescent="0.2">
      <c r="A9" s="124" t="s">
        <v>212</v>
      </c>
      <c r="B9" s="150">
        <v>552820.41</v>
      </c>
      <c r="C9" s="141">
        <v>1469943</v>
      </c>
      <c r="D9" s="141">
        <v>1469943</v>
      </c>
      <c r="E9" s="141">
        <v>1247396.8400000001</v>
      </c>
      <c r="F9" s="151">
        <f t="shared" si="2"/>
        <v>225.64232749655534</v>
      </c>
      <c r="G9" s="151">
        <f t="shared" si="3"/>
        <v>84.860218389420552</v>
      </c>
    </row>
    <row r="10" spans="1:7" x14ac:dyDescent="0.2">
      <c r="A10" s="124" t="s">
        <v>359</v>
      </c>
      <c r="B10" s="150">
        <v>10836.39</v>
      </c>
      <c r="C10" s="141">
        <v>17000</v>
      </c>
      <c r="D10" s="141">
        <v>17000</v>
      </c>
      <c r="E10" s="141">
        <v>11194.11</v>
      </c>
      <c r="F10" s="151">
        <f t="shared" ref="F10" si="4">IFERROR(E10/B10*100,"-")</f>
        <v>103.30109935135225</v>
      </c>
      <c r="G10" s="151">
        <f t="shared" ref="G10" si="5">IFERROR(E10/D10*100,"-")</f>
        <v>65.84770588235294</v>
      </c>
    </row>
    <row r="11" spans="1:7" x14ac:dyDescent="0.2">
      <c r="A11" s="124" t="s">
        <v>213</v>
      </c>
      <c r="B11" s="150">
        <v>7244918.9699999997</v>
      </c>
      <c r="C11" s="150">
        <v>10888584</v>
      </c>
      <c r="D11" s="150">
        <v>10888584</v>
      </c>
      <c r="E11" s="150">
        <v>9084518.1699999999</v>
      </c>
      <c r="F11" s="151">
        <f t="shared" si="2"/>
        <v>125.39157729185754</v>
      </c>
      <c r="G11" s="151">
        <f t="shared" si="3"/>
        <v>83.431584584368352</v>
      </c>
    </row>
    <row r="12" spans="1:7" x14ac:dyDescent="0.2">
      <c r="A12" s="124" t="s">
        <v>214</v>
      </c>
      <c r="B12" s="150">
        <v>1227.3499999999999</v>
      </c>
      <c r="C12" s="141">
        <v>1857</v>
      </c>
      <c r="D12" s="141">
        <v>1857</v>
      </c>
      <c r="E12" s="143">
        <v>889.42</v>
      </c>
      <c r="F12" s="151">
        <f t="shared" si="2"/>
        <v>72.466696541328872</v>
      </c>
      <c r="G12" s="151">
        <f t="shared" si="3"/>
        <v>47.895530425417334</v>
      </c>
    </row>
    <row r="13" spans="1:7" x14ac:dyDescent="0.2">
      <c r="A13" s="124" t="s">
        <v>215</v>
      </c>
      <c r="B13" s="150">
        <v>23972.41</v>
      </c>
      <c r="C13" s="141">
        <v>22350</v>
      </c>
      <c r="D13" s="141">
        <v>22350</v>
      </c>
      <c r="E13" s="141">
        <v>21918.54</v>
      </c>
      <c r="F13" s="151">
        <f t="shared" si="2"/>
        <v>91.432359116167291</v>
      </c>
      <c r="G13" s="151">
        <f t="shared" si="3"/>
        <v>98.069530201342275</v>
      </c>
    </row>
    <row r="14" spans="1:7" ht="7.5" customHeight="1" x14ac:dyDescent="0.2">
      <c r="A14" s="46"/>
      <c r="B14" s="150"/>
      <c r="C14" s="150"/>
      <c r="D14" s="150"/>
      <c r="E14" s="150"/>
      <c r="F14" s="151"/>
      <c r="G14" s="151"/>
    </row>
    <row r="15" spans="1:7" s="107" customFormat="1" ht="18" customHeight="1" x14ac:dyDescent="0.25">
      <c r="A15" s="122" t="s">
        <v>216</v>
      </c>
      <c r="B15" s="148">
        <f>SUM(B16:B16)</f>
        <v>151051.48000000001</v>
      </c>
      <c r="C15" s="148">
        <f>SUM(C16:C16)</f>
        <v>199655</v>
      </c>
      <c r="D15" s="148">
        <f>SUM(D16:D16)</f>
        <v>199655</v>
      </c>
      <c r="E15" s="148">
        <f>SUM(E16:E16)</f>
        <v>157096.17000000001</v>
      </c>
      <c r="F15" s="149">
        <f t="shared" si="2"/>
        <v>104.00174165787716</v>
      </c>
      <c r="G15" s="149">
        <f t="shared" si="3"/>
        <v>78.683814580150766</v>
      </c>
    </row>
    <row r="16" spans="1:7" x14ac:dyDescent="0.2">
      <c r="A16" s="124" t="s">
        <v>254</v>
      </c>
      <c r="B16" s="150">
        <v>151051.48000000001</v>
      </c>
      <c r="C16" s="141">
        <v>199655</v>
      </c>
      <c r="D16" s="141">
        <v>199655</v>
      </c>
      <c r="E16" s="141">
        <v>157096.17000000001</v>
      </c>
      <c r="F16" s="151">
        <f t="shared" si="2"/>
        <v>104.00174165787716</v>
      </c>
      <c r="G16" s="151">
        <f t="shared" si="3"/>
        <v>78.683814580150766</v>
      </c>
    </row>
    <row r="17" spans="1:7" ht="7.5" customHeight="1" x14ac:dyDescent="0.2">
      <c r="A17" s="46"/>
      <c r="B17" s="150"/>
      <c r="C17" s="150"/>
      <c r="D17" s="150"/>
      <c r="E17" s="150"/>
      <c r="F17" s="151"/>
      <c r="G17" s="151"/>
    </row>
    <row r="18" spans="1:7" s="107" customFormat="1" ht="18" customHeight="1" x14ac:dyDescent="0.25">
      <c r="A18" s="122" t="s">
        <v>162</v>
      </c>
      <c r="B18" s="148">
        <f>SUM(B19:B20)</f>
        <v>670890</v>
      </c>
      <c r="C18" s="148">
        <f>SUM(C19:C20)</f>
        <v>1000140</v>
      </c>
      <c r="D18" s="148">
        <f>SUM(D19:D20)</f>
        <v>1000140</v>
      </c>
      <c r="E18" s="148">
        <f>SUM(E19:E20)</f>
        <v>923003.79</v>
      </c>
      <c r="F18" s="149">
        <f t="shared" si="2"/>
        <v>137.57900550015651</v>
      </c>
      <c r="G18" s="149">
        <f t="shared" si="3"/>
        <v>92.287458755774196</v>
      </c>
    </row>
    <row r="19" spans="1:7" x14ac:dyDescent="0.2">
      <c r="A19" s="124" t="s">
        <v>217</v>
      </c>
      <c r="B19" s="150">
        <v>534624.82999999996</v>
      </c>
      <c r="C19" s="141">
        <v>520000</v>
      </c>
      <c r="D19" s="141">
        <v>520000</v>
      </c>
      <c r="E19" s="141">
        <v>517025</v>
      </c>
      <c r="F19" s="151">
        <f t="shared" si="2"/>
        <v>96.708003629386241</v>
      </c>
      <c r="G19" s="151">
        <f t="shared" si="3"/>
        <v>99.427884615384627</v>
      </c>
    </row>
    <row r="20" spans="1:7" x14ac:dyDescent="0.2">
      <c r="A20" s="124" t="s">
        <v>218</v>
      </c>
      <c r="B20" s="150">
        <v>136265.17000000001</v>
      </c>
      <c r="C20" s="141">
        <v>480140</v>
      </c>
      <c r="D20" s="141">
        <v>480140</v>
      </c>
      <c r="E20" s="141">
        <v>405978.79</v>
      </c>
      <c r="F20" s="151" t="str">
        <f>IFERROR(#REF!/B20*100,"-")</f>
        <v>-</v>
      </c>
      <c r="G20" s="151">
        <f t="shared" si="3"/>
        <v>84.55425292622985</v>
      </c>
    </row>
    <row r="21" spans="1:7" ht="7.5" customHeight="1" x14ac:dyDescent="0.2">
      <c r="A21" s="46"/>
      <c r="B21" s="150"/>
      <c r="C21" s="150"/>
      <c r="D21" s="150"/>
      <c r="E21" s="150"/>
      <c r="F21" s="151"/>
      <c r="G21" s="151"/>
    </row>
    <row r="22" spans="1:7" s="107" customFormat="1" ht="18" customHeight="1" x14ac:dyDescent="0.25">
      <c r="A22" s="122" t="s">
        <v>163</v>
      </c>
      <c r="B22" s="148">
        <f t="shared" ref="B22" si="6">SUM(B23:B28)</f>
        <v>3263350.75</v>
      </c>
      <c r="C22" s="148">
        <f>SUM(C23:C28)</f>
        <v>4796878</v>
      </c>
      <c r="D22" s="148">
        <f t="shared" ref="D22:E22" si="7">SUM(D23:D28)</f>
        <v>4796878</v>
      </c>
      <c r="E22" s="148">
        <f t="shared" si="7"/>
        <v>4122237.62</v>
      </c>
      <c r="F22" s="149">
        <f t="shared" si="2"/>
        <v>126.31917117704863</v>
      </c>
      <c r="G22" s="149">
        <f t="shared" si="3"/>
        <v>85.935844522207987</v>
      </c>
    </row>
    <row r="23" spans="1:7" x14ac:dyDescent="0.2">
      <c r="A23" s="124" t="s">
        <v>219</v>
      </c>
      <c r="B23" s="150">
        <v>1156680.29</v>
      </c>
      <c r="C23" s="152">
        <v>1638175</v>
      </c>
      <c r="D23" s="152">
        <v>1638175</v>
      </c>
      <c r="E23" s="152">
        <v>1558533.63</v>
      </c>
      <c r="F23" s="151">
        <f t="shared" si="2"/>
        <v>134.74195449461664</v>
      </c>
      <c r="G23" s="151">
        <f t="shared" si="3"/>
        <v>95.138408900148022</v>
      </c>
    </row>
    <row r="24" spans="1:7" x14ac:dyDescent="0.2">
      <c r="A24" s="124" t="s">
        <v>297</v>
      </c>
      <c r="B24" s="150">
        <v>18838.8</v>
      </c>
      <c r="C24" s="152">
        <v>0</v>
      </c>
      <c r="D24" s="152">
        <v>0</v>
      </c>
      <c r="E24" s="152">
        <v>0</v>
      </c>
      <c r="F24" s="151">
        <f t="shared" si="2"/>
        <v>0</v>
      </c>
      <c r="G24" s="151" t="str">
        <f t="shared" si="3"/>
        <v>-</v>
      </c>
    </row>
    <row r="25" spans="1:7" x14ac:dyDescent="0.2">
      <c r="A25" s="124" t="s">
        <v>220</v>
      </c>
      <c r="B25" s="150">
        <v>412330.2</v>
      </c>
      <c r="C25" s="153">
        <v>572760</v>
      </c>
      <c r="D25" s="153">
        <v>572760</v>
      </c>
      <c r="E25" s="153">
        <v>484925.7</v>
      </c>
      <c r="F25" s="151">
        <f t="shared" si="2"/>
        <v>117.60615642511753</v>
      </c>
      <c r="G25" s="151">
        <f t="shared" si="3"/>
        <v>84.664728682170548</v>
      </c>
    </row>
    <row r="26" spans="1:7" x14ac:dyDescent="0.2">
      <c r="A26" s="124" t="s">
        <v>221</v>
      </c>
      <c r="B26" s="150">
        <v>7125</v>
      </c>
      <c r="C26" s="153">
        <v>34000</v>
      </c>
      <c r="D26" s="153">
        <v>34000</v>
      </c>
      <c r="E26" s="153">
        <v>17500</v>
      </c>
      <c r="F26" s="151">
        <f t="shared" si="2"/>
        <v>245.61403508771932</v>
      </c>
      <c r="G26" s="151">
        <f t="shared" si="3"/>
        <v>51.470588235294116</v>
      </c>
    </row>
    <row r="27" spans="1:7" x14ac:dyDescent="0.2">
      <c r="A27" s="124" t="s">
        <v>222</v>
      </c>
      <c r="B27" s="150">
        <v>1641708.04</v>
      </c>
      <c r="C27" s="153">
        <v>2496053</v>
      </c>
      <c r="D27" s="153">
        <v>2496053</v>
      </c>
      <c r="E27" s="153">
        <v>2025990.75</v>
      </c>
      <c r="F27" s="151">
        <f t="shared" si="2"/>
        <v>123.4074939414928</v>
      </c>
      <c r="G27" s="151">
        <f t="shared" si="3"/>
        <v>81.167777687412894</v>
      </c>
    </row>
    <row r="28" spans="1:7" x14ac:dyDescent="0.2">
      <c r="A28" s="124" t="s">
        <v>317</v>
      </c>
      <c r="B28" s="150">
        <v>26668.42</v>
      </c>
      <c r="C28" s="152">
        <v>55890</v>
      </c>
      <c r="D28" s="152">
        <v>55890</v>
      </c>
      <c r="E28" s="152">
        <v>35287.54</v>
      </c>
      <c r="F28" s="151">
        <f t="shared" si="2"/>
        <v>132.31957498794455</v>
      </c>
      <c r="G28" s="151">
        <f t="shared" si="3"/>
        <v>63.137484344247632</v>
      </c>
    </row>
    <row r="29" spans="1:7" ht="7.5" customHeight="1" x14ac:dyDescent="0.2">
      <c r="A29" s="46"/>
      <c r="B29" s="150"/>
      <c r="C29" s="150"/>
      <c r="D29" s="150"/>
      <c r="E29" s="150"/>
      <c r="F29" s="151"/>
      <c r="G29" s="151"/>
    </row>
    <row r="30" spans="1:7" s="107" customFormat="1" ht="18" customHeight="1" x14ac:dyDescent="0.25">
      <c r="A30" s="122" t="s">
        <v>164</v>
      </c>
      <c r="B30" s="148">
        <f t="shared" ref="B30" si="8">SUM(B31:B34)</f>
        <v>844240.34999999986</v>
      </c>
      <c r="C30" s="148">
        <f>SUM(C31:C34)</f>
        <v>8546921</v>
      </c>
      <c r="D30" s="148">
        <f t="shared" ref="D30:E30" si="9">SUM(D31:D34)</f>
        <v>8546921</v>
      </c>
      <c r="E30" s="148">
        <f t="shared" si="9"/>
        <v>4924088.2100000009</v>
      </c>
      <c r="F30" s="149">
        <f t="shared" si="2"/>
        <v>583.25667684564019</v>
      </c>
      <c r="G30" s="149">
        <f t="shared" si="3"/>
        <v>57.612422181040415</v>
      </c>
    </row>
    <row r="31" spans="1:7" x14ac:dyDescent="0.2">
      <c r="A31" s="124" t="s">
        <v>223</v>
      </c>
      <c r="B31" s="150">
        <v>231634.42</v>
      </c>
      <c r="C31" s="141">
        <v>956000</v>
      </c>
      <c r="D31" s="141">
        <v>956000</v>
      </c>
      <c r="E31" s="141">
        <v>370691.05</v>
      </c>
      <c r="F31" s="151">
        <f t="shared" si="2"/>
        <v>160.03280082467882</v>
      </c>
      <c r="G31" s="151">
        <f t="shared" si="3"/>
        <v>38.775214435146445</v>
      </c>
    </row>
    <row r="32" spans="1:7" x14ac:dyDescent="0.2">
      <c r="A32" s="124" t="s">
        <v>224</v>
      </c>
      <c r="B32" s="150">
        <v>137591.82</v>
      </c>
      <c r="C32" s="141">
        <v>313250</v>
      </c>
      <c r="D32" s="141">
        <v>313250</v>
      </c>
      <c r="E32" s="141">
        <v>313118.58</v>
      </c>
      <c r="F32" s="151">
        <f t="shared" si="2"/>
        <v>227.57063610322183</v>
      </c>
      <c r="G32" s="151">
        <f t="shared" si="3"/>
        <v>99.95804628890663</v>
      </c>
    </row>
    <row r="33" spans="1:7" x14ac:dyDescent="0.2">
      <c r="A33" s="124" t="s">
        <v>225</v>
      </c>
      <c r="B33" s="150">
        <v>184852.68</v>
      </c>
      <c r="C33" s="141">
        <v>6979782</v>
      </c>
      <c r="D33" s="141">
        <v>6979782</v>
      </c>
      <c r="E33" s="141">
        <v>3976489.6</v>
      </c>
      <c r="F33" s="151">
        <f t="shared" si="2"/>
        <v>2151.1668643375906</v>
      </c>
      <c r="G33" s="151">
        <f t="shared" si="3"/>
        <v>56.971544383477877</v>
      </c>
    </row>
    <row r="34" spans="1:7" x14ac:dyDescent="0.2">
      <c r="A34" s="124" t="s">
        <v>226</v>
      </c>
      <c r="B34" s="150">
        <v>290161.43</v>
      </c>
      <c r="C34" s="141">
        <v>297889</v>
      </c>
      <c r="D34" s="141">
        <v>297889</v>
      </c>
      <c r="E34" s="141">
        <v>263788.98</v>
      </c>
      <c r="F34" s="151">
        <f t="shared" si="2"/>
        <v>90.911111101154958</v>
      </c>
      <c r="G34" s="151">
        <f t="shared" si="3"/>
        <v>88.552776369721599</v>
      </c>
    </row>
    <row r="35" spans="1:7" ht="7.5" customHeight="1" x14ac:dyDescent="0.2">
      <c r="A35" s="46"/>
      <c r="B35" s="150"/>
      <c r="C35" s="150"/>
      <c r="D35" s="150"/>
      <c r="E35" s="150"/>
      <c r="F35" s="151"/>
      <c r="G35" s="151"/>
    </row>
    <row r="36" spans="1:7" s="107" customFormat="1" ht="18" customHeight="1" x14ac:dyDescent="0.25">
      <c r="A36" s="122" t="s">
        <v>165</v>
      </c>
      <c r="B36" s="148">
        <f t="shared" ref="B36:E36" si="10">B37</f>
        <v>615833.17000000004</v>
      </c>
      <c r="C36" s="148">
        <f>C37</f>
        <v>337523</v>
      </c>
      <c r="D36" s="148">
        <f t="shared" si="10"/>
        <v>337523</v>
      </c>
      <c r="E36" s="148">
        <f t="shared" si="10"/>
        <v>175798.25</v>
      </c>
      <c r="F36" s="149">
        <f t="shared" si="2"/>
        <v>28.546408112443828</v>
      </c>
      <c r="G36" s="149">
        <f t="shared" si="3"/>
        <v>52.084820886280347</v>
      </c>
    </row>
    <row r="37" spans="1:7" x14ac:dyDescent="0.2">
      <c r="A37" s="124" t="s">
        <v>227</v>
      </c>
      <c r="B37" s="150">
        <v>615833.17000000004</v>
      </c>
      <c r="C37" s="141">
        <v>337523</v>
      </c>
      <c r="D37" s="141">
        <v>337523</v>
      </c>
      <c r="E37" s="141">
        <v>175798.25</v>
      </c>
      <c r="F37" s="151">
        <f t="shared" si="2"/>
        <v>28.546408112443828</v>
      </c>
      <c r="G37" s="151">
        <f t="shared" si="3"/>
        <v>52.084820886280347</v>
      </c>
    </row>
    <row r="38" spans="1:7" ht="7.5" customHeight="1" x14ac:dyDescent="0.2">
      <c r="A38" s="46"/>
      <c r="B38" s="150"/>
      <c r="C38" s="150"/>
      <c r="D38" s="150"/>
      <c r="E38" s="150"/>
      <c r="F38" s="151"/>
      <c r="G38" s="151"/>
    </row>
    <row r="39" spans="1:7" s="107" customFormat="1" ht="18" customHeight="1" x14ac:dyDescent="0.25">
      <c r="A39" s="122" t="s">
        <v>166</v>
      </c>
      <c r="B39" s="148">
        <f>SUM(B40:B44)</f>
        <v>49841173.329999998</v>
      </c>
      <c r="C39" s="148">
        <f>SUM(C40:C44)</f>
        <v>82296053</v>
      </c>
      <c r="D39" s="148">
        <f>SUM(D40:D44)</f>
        <v>82296053</v>
      </c>
      <c r="E39" s="148">
        <f>SUM(E40:E44)</f>
        <v>66209407.190000005</v>
      </c>
      <c r="F39" s="149">
        <f t="shared" si="2"/>
        <v>132.84078757862582</v>
      </c>
      <c r="G39" s="149">
        <f t="shared" si="3"/>
        <v>80.452712829374704</v>
      </c>
    </row>
    <row r="40" spans="1:7" x14ac:dyDescent="0.2">
      <c r="A40" s="124" t="s">
        <v>228</v>
      </c>
      <c r="B40" s="150">
        <v>45335383.520000003</v>
      </c>
      <c r="C40" s="150">
        <v>48170324</v>
      </c>
      <c r="D40" s="150">
        <v>48170324</v>
      </c>
      <c r="E40" s="150">
        <v>44245149.840000004</v>
      </c>
      <c r="F40" s="151">
        <f t="shared" si="2"/>
        <v>97.595181521914256</v>
      </c>
      <c r="G40" s="151">
        <f t="shared" si="3"/>
        <v>91.851468219312792</v>
      </c>
    </row>
    <row r="41" spans="1:7" x14ac:dyDescent="0.2">
      <c r="A41" s="124" t="s">
        <v>298</v>
      </c>
      <c r="B41" s="150">
        <v>403974.41</v>
      </c>
      <c r="C41" s="153">
        <v>23896114</v>
      </c>
      <c r="D41" s="153">
        <v>23896114</v>
      </c>
      <c r="E41" s="153">
        <v>13455581.289999999</v>
      </c>
      <c r="F41" s="151">
        <f t="shared" si="2"/>
        <v>3330.8004063920785</v>
      </c>
      <c r="G41" s="151">
        <f t="shared" si="3"/>
        <v>56.308658763512753</v>
      </c>
    </row>
    <row r="42" spans="1:7" s="37" customFormat="1" x14ac:dyDescent="0.2">
      <c r="A42" s="124" t="s">
        <v>229</v>
      </c>
      <c r="B42" s="150">
        <v>274088.03000000003</v>
      </c>
      <c r="C42" s="153">
        <v>5159109</v>
      </c>
      <c r="D42" s="153">
        <v>5159109</v>
      </c>
      <c r="E42" s="153">
        <v>4568883.97</v>
      </c>
      <c r="F42" s="151">
        <f t="shared" si="2"/>
        <v>1666.9403512440872</v>
      </c>
      <c r="G42" s="151">
        <f t="shared" si="3"/>
        <v>88.559554954159708</v>
      </c>
    </row>
    <row r="43" spans="1:7" x14ac:dyDescent="0.2">
      <c r="A43" s="124" t="s">
        <v>230</v>
      </c>
      <c r="B43" s="150">
        <v>81292.320000000007</v>
      </c>
      <c r="C43" s="153">
        <v>89000</v>
      </c>
      <c r="D43" s="153">
        <v>89000</v>
      </c>
      <c r="E43" s="153">
        <v>88992.81</v>
      </c>
      <c r="F43" s="151">
        <f t="shared" si="2"/>
        <v>109.47259224487627</v>
      </c>
      <c r="G43" s="151">
        <f t="shared" si="3"/>
        <v>99.991921348314605</v>
      </c>
    </row>
    <row r="44" spans="1:7" x14ac:dyDescent="0.2">
      <c r="A44" s="124" t="s">
        <v>231</v>
      </c>
      <c r="B44" s="150">
        <v>3746435.05</v>
      </c>
      <c r="C44" s="153">
        <v>4981506</v>
      </c>
      <c r="D44" s="153">
        <v>4981506</v>
      </c>
      <c r="E44" s="153">
        <v>3850799.28</v>
      </c>
      <c r="F44" s="151">
        <f t="shared" ref="F44:F64" si="11">IFERROR(E44/B44*100,"-")</f>
        <v>102.78569436296515</v>
      </c>
      <c r="G44" s="151">
        <f t="shared" ref="G44:G64" si="12">IFERROR(E44/D44*100,"-")</f>
        <v>77.301909904354233</v>
      </c>
    </row>
    <row r="45" spans="1:7" ht="7.5" customHeight="1" x14ac:dyDescent="0.2">
      <c r="A45" s="46"/>
      <c r="B45" s="150"/>
      <c r="C45" s="150"/>
      <c r="D45" s="150"/>
      <c r="E45" s="150"/>
      <c r="F45" s="151"/>
      <c r="G45" s="151"/>
    </row>
    <row r="46" spans="1:7" s="107" customFormat="1" ht="18" customHeight="1" x14ac:dyDescent="0.25">
      <c r="A46" s="122" t="s">
        <v>167</v>
      </c>
      <c r="B46" s="148">
        <f t="shared" ref="B46" si="13">SUM(B47:B49)</f>
        <v>1041446.78</v>
      </c>
      <c r="C46" s="148">
        <f>SUM(C47:C49)</f>
        <v>1424902</v>
      </c>
      <c r="D46" s="148">
        <f t="shared" ref="D46:E46" si="14">SUM(D47:D49)</f>
        <v>1424902</v>
      </c>
      <c r="E46" s="148">
        <f t="shared" si="14"/>
        <v>1241420.49</v>
      </c>
      <c r="F46" s="149">
        <f t="shared" si="11"/>
        <v>119.20152943389004</v>
      </c>
      <c r="G46" s="149">
        <f t="shared" si="12"/>
        <v>87.123219000324241</v>
      </c>
    </row>
    <row r="47" spans="1:7" x14ac:dyDescent="0.2">
      <c r="A47" s="124" t="s">
        <v>232</v>
      </c>
      <c r="B47" s="150">
        <v>348200</v>
      </c>
      <c r="C47" s="141">
        <v>531500</v>
      </c>
      <c r="D47" s="141">
        <v>531500</v>
      </c>
      <c r="E47" s="141">
        <v>519900</v>
      </c>
      <c r="F47" s="151">
        <f t="shared" si="11"/>
        <v>149.310740953475</v>
      </c>
      <c r="G47" s="151">
        <f t="shared" si="12"/>
        <v>97.81749764816557</v>
      </c>
    </row>
    <row r="48" spans="1:7" x14ac:dyDescent="0.2">
      <c r="A48" s="124" t="s">
        <v>233</v>
      </c>
      <c r="B48" s="150">
        <v>205554.03</v>
      </c>
      <c r="C48" s="141">
        <v>283900</v>
      </c>
      <c r="D48" s="141">
        <v>283900</v>
      </c>
      <c r="E48" s="141">
        <v>249585.8</v>
      </c>
      <c r="F48" s="151">
        <f t="shared" si="11"/>
        <v>121.4210200597867</v>
      </c>
      <c r="G48" s="151">
        <f t="shared" si="12"/>
        <v>87.913279323705524</v>
      </c>
    </row>
    <row r="49" spans="1:7" x14ac:dyDescent="0.2">
      <c r="A49" s="124" t="s">
        <v>318</v>
      </c>
      <c r="B49" s="150">
        <v>487692.75</v>
      </c>
      <c r="C49" s="141">
        <v>609502</v>
      </c>
      <c r="D49" s="141">
        <v>609502</v>
      </c>
      <c r="E49" s="141">
        <v>471934.69</v>
      </c>
      <c r="F49" s="151">
        <f t="shared" si="11"/>
        <v>96.768854980928054</v>
      </c>
      <c r="G49" s="151">
        <f t="shared" si="12"/>
        <v>77.429555604411476</v>
      </c>
    </row>
    <row r="50" spans="1:7" ht="7.5" customHeight="1" x14ac:dyDescent="0.2">
      <c r="A50" s="46"/>
      <c r="B50" s="150"/>
      <c r="C50" s="150"/>
      <c r="D50" s="150"/>
      <c r="E50" s="150"/>
      <c r="F50" s="151"/>
      <c r="G50" s="151"/>
    </row>
    <row r="51" spans="1:7" s="107" customFormat="1" ht="18" customHeight="1" x14ac:dyDescent="0.25">
      <c r="A51" s="122" t="s">
        <v>168</v>
      </c>
      <c r="B51" s="148">
        <f t="shared" ref="B51" si="15">SUM(B52:B58)</f>
        <v>115672919.23000002</v>
      </c>
      <c r="C51" s="148">
        <f>SUM(C52:C58)</f>
        <v>146059407</v>
      </c>
      <c r="D51" s="148">
        <f t="shared" ref="D51:E51" si="16">SUM(D52:D58)</f>
        <v>146059407</v>
      </c>
      <c r="E51" s="148">
        <f t="shared" si="16"/>
        <v>136797678.87</v>
      </c>
      <c r="F51" s="149">
        <f t="shared" si="11"/>
        <v>118.26249374583193</v>
      </c>
      <c r="G51" s="149">
        <f t="shared" si="12"/>
        <v>93.658930759591541</v>
      </c>
    </row>
    <row r="52" spans="1:7" x14ac:dyDescent="0.2">
      <c r="A52" s="124" t="s">
        <v>234</v>
      </c>
      <c r="B52" s="150">
        <v>57284015.219999999</v>
      </c>
      <c r="C52" s="150">
        <v>82875219</v>
      </c>
      <c r="D52" s="150">
        <v>82875219</v>
      </c>
      <c r="E52" s="150">
        <v>76117879.760000005</v>
      </c>
      <c r="F52" s="151">
        <f t="shared" si="11"/>
        <v>132.87804541575571</v>
      </c>
      <c r="G52" s="151">
        <f t="shared" si="12"/>
        <v>91.846369371283359</v>
      </c>
    </row>
    <row r="53" spans="1:7" x14ac:dyDescent="0.2">
      <c r="A53" s="124" t="s">
        <v>235</v>
      </c>
      <c r="B53" s="150">
        <v>45726106.270000003</v>
      </c>
      <c r="C53" s="150">
        <v>46166896</v>
      </c>
      <c r="D53" s="150">
        <v>46166896</v>
      </c>
      <c r="E53" s="150">
        <f>13.53+45503555.92</f>
        <v>45503569.450000003</v>
      </c>
      <c r="F53" s="151">
        <f t="shared" si="11"/>
        <v>99.513326547670644</v>
      </c>
      <c r="G53" s="151">
        <f t="shared" si="12"/>
        <v>98.56319872577096</v>
      </c>
    </row>
    <row r="54" spans="1:7" x14ac:dyDescent="0.2">
      <c r="A54" s="124" t="s">
        <v>236</v>
      </c>
      <c r="B54" s="150">
        <v>30000</v>
      </c>
      <c r="C54" s="150">
        <v>80000</v>
      </c>
      <c r="D54" s="150">
        <v>80000</v>
      </c>
      <c r="E54" s="150">
        <v>79980</v>
      </c>
      <c r="F54" s="151">
        <f t="shared" si="11"/>
        <v>266.59999999999997</v>
      </c>
      <c r="G54" s="151">
        <f t="shared" si="12"/>
        <v>99.975000000000009</v>
      </c>
    </row>
    <row r="55" spans="1:7" x14ac:dyDescent="0.2">
      <c r="A55" s="124" t="s">
        <v>237</v>
      </c>
      <c r="B55" s="150">
        <v>25617.73</v>
      </c>
      <c r="C55" s="150">
        <v>333020</v>
      </c>
      <c r="D55" s="150">
        <v>333020</v>
      </c>
      <c r="E55" s="150">
        <v>176895.95</v>
      </c>
      <c r="F55" s="151">
        <f t="shared" si="11"/>
        <v>690.5215645570471</v>
      </c>
      <c r="G55" s="151">
        <f t="shared" si="12"/>
        <v>53.118716593597981</v>
      </c>
    </row>
    <row r="56" spans="1:7" x14ac:dyDescent="0.2">
      <c r="A56" s="124" t="s">
        <v>238</v>
      </c>
      <c r="B56" s="150">
        <v>854288.26</v>
      </c>
      <c r="C56" s="150">
        <v>1902018</v>
      </c>
      <c r="D56" s="150">
        <v>1902018</v>
      </c>
      <c r="E56" s="150">
        <v>1263079.19</v>
      </c>
      <c r="F56" s="151">
        <f t="shared" si="11"/>
        <v>147.85163850899693</v>
      </c>
      <c r="G56" s="151">
        <f t="shared" si="12"/>
        <v>66.407320540604758</v>
      </c>
    </row>
    <row r="57" spans="1:7" x14ac:dyDescent="0.2">
      <c r="A57" s="124" t="s">
        <v>239</v>
      </c>
      <c r="B57" s="150">
        <v>18381.78</v>
      </c>
      <c r="C57" s="150">
        <v>0</v>
      </c>
      <c r="D57" s="150">
        <v>0</v>
      </c>
      <c r="E57" s="150">
        <v>0</v>
      </c>
      <c r="F57" s="151">
        <f t="shared" si="11"/>
        <v>0</v>
      </c>
      <c r="G57" s="151" t="str">
        <f t="shared" si="12"/>
        <v>-</v>
      </c>
    </row>
    <row r="58" spans="1:7" x14ac:dyDescent="0.2">
      <c r="A58" s="124" t="s">
        <v>240</v>
      </c>
      <c r="B58" s="150">
        <v>11734509.970000001</v>
      </c>
      <c r="C58" s="150">
        <v>14702254</v>
      </c>
      <c r="D58" s="150">
        <v>14702254</v>
      </c>
      <c r="E58" s="150">
        <v>13656274.52</v>
      </c>
      <c r="F58" s="151">
        <f t="shared" si="11"/>
        <v>116.37703282806959</v>
      </c>
      <c r="G58" s="151">
        <f t="shared" si="12"/>
        <v>92.885584210421072</v>
      </c>
    </row>
    <row r="59" spans="1:7" ht="7.5" customHeight="1" x14ac:dyDescent="0.2">
      <c r="A59" s="46"/>
      <c r="B59" s="150"/>
      <c r="C59" s="150"/>
      <c r="D59" s="150"/>
      <c r="E59" s="150"/>
      <c r="F59" s="151"/>
      <c r="G59" s="151"/>
    </row>
    <row r="60" spans="1:7" s="107" customFormat="1" ht="18" customHeight="1" x14ac:dyDescent="0.25">
      <c r="A60" s="122" t="s">
        <v>169</v>
      </c>
      <c r="B60" s="148">
        <f>SUM(B61:B64)</f>
        <v>4796405.1400000006</v>
      </c>
      <c r="C60" s="148">
        <f>SUM(C61:C64)</f>
        <v>4720023</v>
      </c>
      <c r="D60" s="148">
        <f>SUM(D61:D64)</f>
        <v>4720023</v>
      </c>
      <c r="E60" s="148">
        <f>SUM(E61:E64)</f>
        <v>4773536.7700000005</v>
      </c>
      <c r="F60" s="149">
        <f t="shared" si="11"/>
        <v>99.523218549465568</v>
      </c>
      <c r="G60" s="149">
        <f t="shared" si="12"/>
        <v>101.13376078887752</v>
      </c>
    </row>
    <row r="61" spans="1:7" x14ac:dyDescent="0.2">
      <c r="A61" s="124" t="s">
        <v>241</v>
      </c>
      <c r="B61" s="150">
        <v>4421883.7</v>
      </c>
      <c r="C61" s="141">
        <v>4237088</v>
      </c>
      <c r="D61" s="141">
        <v>4237088</v>
      </c>
      <c r="E61" s="141">
        <v>4327132.3600000003</v>
      </c>
      <c r="F61" s="151">
        <f t="shared" si="11"/>
        <v>97.857217728272687</v>
      </c>
      <c r="G61" s="151">
        <f t="shared" si="12"/>
        <v>102.12514727095592</v>
      </c>
    </row>
    <row r="62" spans="1:7" x14ac:dyDescent="0.2">
      <c r="A62" s="124" t="s">
        <v>358</v>
      </c>
      <c r="B62" s="150">
        <v>10000</v>
      </c>
      <c r="C62" s="141">
        <v>10000</v>
      </c>
      <c r="D62" s="141">
        <v>10000</v>
      </c>
      <c r="E62" s="141">
        <v>10000</v>
      </c>
      <c r="F62" s="151">
        <f t="shared" si="11"/>
        <v>100</v>
      </c>
      <c r="G62" s="151">
        <f t="shared" si="12"/>
        <v>100</v>
      </c>
    </row>
    <row r="63" spans="1:7" x14ac:dyDescent="0.2">
      <c r="A63" s="124" t="s">
        <v>242</v>
      </c>
      <c r="B63" s="150">
        <v>165179.46</v>
      </c>
      <c r="C63" s="141">
        <v>221700</v>
      </c>
      <c r="D63" s="141">
        <v>221700</v>
      </c>
      <c r="E63" s="141">
        <v>213776.73</v>
      </c>
      <c r="F63" s="151">
        <f t="shared" si="11"/>
        <v>129.42089167745192</v>
      </c>
      <c r="G63" s="151">
        <f t="shared" si="12"/>
        <v>96.426129905277406</v>
      </c>
    </row>
    <row r="64" spans="1:7" x14ac:dyDescent="0.2">
      <c r="A64" s="124" t="s">
        <v>243</v>
      </c>
      <c r="B64" s="150">
        <v>199341.98</v>
      </c>
      <c r="C64" s="141">
        <v>251235</v>
      </c>
      <c r="D64" s="141">
        <v>251235</v>
      </c>
      <c r="E64" s="141">
        <v>222627.68</v>
      </c>
      <c r="F64" s="151">
        <f t="shared" si="11"/>
        <v>111.68128258784225</v>
      </c>
      <c r="G64" s="151">
        <f t="shared" si="12"/>
        <v>88.613322188389361</v>
      </c>
    </row>
    <row r="65" spans="1:7" ht="7.5" customHeight="1" x14ac:dyDescent="0.2">
      <c r="A65" s="46"/>
      <c r="B65" s="150"/>
      <c r="C65" s="150"/>
      <c r="D65" s="150"/>
      <c r="E65" s="150"/>
      <c r="F65" s="151"/>
      <c r="G65" s="151"/>
    </row>
    <row r="66" spans="1:7" s="107" customFormat="1" ht="18" customHeight="1" x14ac:dyDescent="0.25">
      <c r="A66" s="123" t="s">
        <v>138</v>
      </c>
      <c r="B66" s="154">
        <f>B8+B15+B18+B22+B30+B36+B39+B46+B51+B60</f>
        <v>184731085.75999999</v>
      </c>
      <c r="C66" s="154">
        <f>C8+C15+C18+C22+C30+C36+C39+C46+C51+C60</f>
        <v>261781236</v>
      </c>
      <c r="D66" s="154">
        <f>D8+D15+D18+D22+D30+D36+D39+D46+D51+D60</f>
        <v>261781236</v>
      </c>
      <c r="E66" s="154">
        <f>E8+E15+E18+E22+E30+E36+E39+E46+E51+E60</f>
        <v>229690184.44000003</v>
      </c>
      <c r="F66" s="155">
        <f>IFERROR(E66/B66*100,"-")</f>
        <v>124.33759239547277</v>
      </c>
      <c r="G66" s="155">
        <f>IFERROR(E66/D66*100,"-")</f>
        <v>87.741271280421358</v>
      </c>
    </row>
    <row r="68" spans="1:7" x14ac:dyDescent="0.2">
      <c r="B68" s="35"/>
      <c r="C68" s="35"/>
      <c r="D68" s="35"/>
      <c r="E68" s="35"/>
      <c r="F68" s="35"/>
      <c r="G68" s="35"/>
    </row>
    <row r="69" spans="1:7" x14ac:dyDescent="0.2">
      <c r="B69" s="35"/>
      <c r="C69" s="35"/>
      <c r="D69" s="35"/>
      <c r="E69" s="35"/>
    </row>
  </sheetData>
  <mergeCells count="1">
    <mergeCell ref="A2:G2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2" firstPageNumber="9" orientation="landscape" useFirstPageNumber="1" r:id="rId1"/>
  <headerFooter>
    <oddFooter>&amp;C&amp;P</oddFooter>
  </headerFooter>
  <rowBreaks count="1" manualBreakCount="1">
    <brk id="50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42"/>
  <sheetViews>
    <sheetView showGridLines="0" zoomScaleNormal="100" workbookViewId="0">
      <selection activeCell="I4" sqref="I4"/>
    </sheetView>
  </sheetViews>
  <sheetFormatPr defaultColWidth="9.140625" defaultRowHeight="12.75" x14ac:dyDescent="0.2"/>
  <cols>
    <col min="1" max="1" width="81.7109375" style="16" customWidth="1"/>
    <col min="2" max="2" width="18.42578125" style="16" bestFit="1" customWidth="1"/>
    <col min="3" max="4" width="15" style="16" customWidth="1"/>
    <col min="5" max="5" width="18.42578125" style="16" bestFit="1" customWidth="1"/>
    <col min="6" max="7" width="10.5703125" style="16" customWidth="1"/>
    <col min="8" max="16384" width="9.140625" style="16"/>
  </cols>
  <sheetData>
    <row r="2" spans="1:7" s="40" customFormat="1" ht="17.100000000000001" customHeight="1" x14ac:dyDescent="0.25">
      <c r="A2" s="39" t="s">
        <v>139</v>
      </c>
      <c r="G2" s="41"/>
    </row>
    <row r="3" spans="1:7" s="49" customFormat="1" ht="7.5" customHeight="1" x14ac:dyDescent="0.2"/>
    <row r="4" spans="1:7" s="40" customFormat="1" ht="17.100000000000001" customHeight="1" x14ac:dyDescent="0.25">
      <c r="A4" s="233" t="s">
        <v>311</v>
      </c>
      <c r="B4" s="233"/>
      <c r="C4" s="233"/>
      <c r="D4" s="233"/>
      <c r="E4" s="233"/>
      <c r="F4" s="233"/>
      <c r="G4" s="233"/>
    </row>
    <row r="5" spans="1:7" ht="7.5" customHeight="1" x14ac:dyDescent="0.2">
      <c r="A5" s="19"/>
      <c r="B5" s="19"/>
      <c r="C5" s="19"/>
      <c r="D5" s="19"/>
      <c r="E5" s="19"/>
      <c r="F5" s="19"/>
      <c r="G5" s="19"/>
    </row>
    <row r="6" spans="1:7" ht="26.25" customHeight="1" x14ac:dyDescent="0.2">
      <c r="A6" s="21" t="s">
        <v>171</v>
      </c>
      <c r="B6" s="5" t="str">
        <f>'P i R -Tablica 1.'!B10</f>
        <v>Ostvarenje / izvršenje 
2024.</v>
      </c>
      <c r="C6" s="5" t="str">
        <f>'P i R -Tablica 1.'!C10</f>
        <v>Rebalans
2025.</v>
      </c>
      <c r="D6" s="5" t="str">
        <f>'P i R -Tablica 1.'!D10</f>
        <v>Tekući plan 
2025.</v>
      </c>
      <c r="E6" s="5" t="str">
        <f>'P i R -Tablica 1.'!E10</f>
        <v>Ostvarenje / izvršenje 
2025.</v>
      </c>
      <c r="F6" s="6" t="s">
        <v>245</v>
      </c>
      <c r="G6" s="6" t="s">
        <v>246</v>
      </c>
    </row>
    <row r="7" spans="1:7" s="24" customFormat="1" ht="9.75" customHeight="1" x14ac:dyDescent="0.2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 t="s">
        <v>154</v>
      </c>
      <c r="G7" s="22" t="s">
        <v>155</v>
      </c>
    </row>
    <row r="8" spans="1:7" ht="18" customHeight="1" x14ac:dyDescent="0.2">
      <c r="A8" s="114" t="s">
        <v>140</v>
      </c>
      <c r="B8" s="131">
        <f>B10+B16</f>
        <v>1963421.25</v>
      </c>
      <c r="C8" s="131">
        <f t="shared" ref="C8:E8" si="0">C10+C16</f>
        <v>5490274</v>
      </c>
      <c r="D8" s="131">
        <f t="shared" si="0"/>
        <v>5490274</v>
      </c>
      <c r="E8" s="131">
        <f t="shared" si="0"/>
        <v>1497735.76</v>
      </c>
      <c r="F8" s="132">
        <f t="shared" ref="F8" si="1">IFERROR(E8/B8*100,"-")</f>
        <v>76.281936950616185</v>
      </c>
      <c r="G8" s="132">
        <f>IFERROR(E8/D8*100,"-")</f>
        <v>27.27979987884029</v>
      </c>
    </row>
    <row r="9" spans="1:7" ht="7.5" customHeight="1" x14ac:dyDescent="0.2">
      <c r="A9" s="101"/>
      <c r="B9" s="158"/>
      <c r="C9" s="158"/>
      <c r="D9" s="158"/>
      <c r="E9" s="158"/>
      <c r="F9" s="159"/>
      <c r="G9" s="159"/>
    </row>
    <row r="10" spans="1:7" x14ac:dyDescent="0.2">
      <c r="A10" s="27" t="s">
        <v>141</v>
      </c>
      <c r="B10" s="160">
        <f>B11+B13</f>
        <v>5081.7700000000004</v>
      </c>
      <c r="C10" s="161">
        <v>490274</v>
      </c>
      <c r="D10" s="161">
        <v>490274</v>
      </c>
      <c r="E10" s="160">
        <f>E11+E13</f>
        <v>490446.11</v>
      </c>
      <c r="F10" s="162">
        <f t="shared" ref="F10:F19" si="2">IFERROR(E10/B10*100,"-")</f>
        <v>9651.0883019105531</v>
      </c>
      <c r="G10" s="162">
        <f>IFERROR(E10/D10*100,"-")</f>
        <v>100.0351048597315</v>
      </c>
    </row>
    <row r="11" spans="1:7" x14ac:dyDescent="0.2">
      <c r="A11" s="135" t="s">
        <v>591</v>
      </c>
      <c r="B11" s="160">
        <f>B12</f>
        <v>0</v>
      </c>
      <c r="C11" s="139"/>
      <c r="D11" s="139"/>
      <c r="E11" s="160">
        <f>E12</f>
        <v>489773.66</v>
      </c>
      <c r="F11" s="162" t="str">
        <f t="shared" si="2"/>
        <v>-</v>
      </c>
      <c r="G11" s="162"/>
    </row>
    <row r="12" spans="1:7" x14ac:dyDescent="0.2">
      <c r="A12" s="76" t="s">
        <v>592</v>
      </c>
      <c r="B12" s="150">
        <v>0</v>
      </c>
      <c r="C12" s="139"/>
      <c r="D12" s="139"/>
      <c r="E12" s="141">
        <v>489773.66</v>
      </c>
      <c r="F12" s="162" t="str">
        <f t="shared" si="2"/>
        <v>-</v>
      </c>
      <c r="G12" s="162"/>
    </row>
    <row r="13" spans="1:7" ht="25.5" x14ac:dyDescent="0.2">
      <c r="A13" s="30" t="s">
        <v>142</v>
      </c>
      <c r="B13" s="160">
        <f>B14</f>
        <v>5081.7700000000004</v>
      </c>
      <c r="C13" s="160"/>
      <c r="D13" s="160"/>
      <c r="E13" s="160">
        <f>E14</f>
        <v>672.45</v>
      </c>
      <c r="F13" s="162">
        <f t="shared" si="2"/>
        <v>13.232594155186087</v>
      </c>
      <c r="G13" s="162"/>
    </row>
    <row r="14" spans="1:7" x14ac:dyDescent="0.2">
      <c r="A14" s="31" t="s">
        <v>143</v>
      </c>
      <c r="B14" s="106">
        <v>5081.7700000000004</v>
      </c>
      <c r="C14" s="150"/>
      <c r="D14" s="150"/>
      <c r="E14" s="143">
        <v>672.45</v>
      </c>
      <c r="F14" s="151">
        <f t="shared" si="2"/>
        <v>13.232594155186087</v>
      </c>
      <c r="G14" s="162"/>
    </row>
    <row r="15" spans="1:7" ht="7.5" customHeight="1" x14ac:dyDescent="0.2">
      <c r="A15" s="27"/>
      <c r="B15" s="160"/>
      <c r="C15" s="160"/>
      <c r="D15" s="160"/>
      <c r="E15" s="160"/>
      <c r="F15" s="162"/>
      <c r="G15" s="162"/>
    </row>
    <row r="16" spans="1:7" x14ac:dyDescent="0.2">
      <c r="A16" s="27" t="s">
        <v>144</v>
      </c>
      <c r="B16" s="160">
        <f>B17+B19</f>
        <v>1958339.48</v>
      </c>
      <c r="C16" s="161">
        <v>5000000</v>
      </c>
      <c r="D16" s="161">
        <v>5000000</v>
      </c>
      <c r="E16" s="160">
        <f>E17+E19</f>
        <v>1007289.65</v>
      </c>
      <c r="F16" s="162">
        <f t="shared" si="2"/>
        <v>51.435905790961236</v>
      </c>
      <c r="G16" s="162">
        <f>IFERROR(E16/D16*100,"-")</f>
        <v>20.145793000000001</v>
      </c>
    </row>
    <row r="17" spans="1:7" s="37" customFormat="1" x14ac:dyDescent="0.2">
      <c r="A17" s="30" t="s">
        <v>145</v>
      </c>
      <c r="B17" s="160">
        <f>B18</f>
        <v>1954897.39</v>
      </c>
      <c r="C17" s="160"/>
      <c r="D17" s="160"/>
      <c r="E17" s="160">
        <f>E18</f>
        <v>1007289.65</v>
      </c>
      <c r="F17" s="162">
        <f t="shared" si="2"/>
        <v>51.526471678393314</v>
      </c>
      <c r="G17" s="162"/>
    </row>
    <row r="18" spans="1:7" x14ac:dyDescent="0.2">
      <c r="A18" s="31" t="s">
        <v>255</v>
      </c>
      <c r="B18" s="106">
        <v>1954897.39</v>
      </c>
      <c r="C18" s="150"/>
      <c r="D18" s="150"/>
      <c r="E18" s="141">
        <v>1007289.65</v>
      </c>
      <c r="F18" s="151">
        <f t="shared" si="2"/>
        <v>51.526471678393314</v>
      </c>
      <c r="G18" s="162"/>
    </row>
    <row r="19" spans="1:7" x14ac:dyDescent="0.2">
      <c r="A19" s="30" t="s">
        <v>362</v>
      </c>
      <c r="B19" s="163">
        <f>B20</f>
        <v>3442.09</v>
      </c>
      <c r="C19" s="160"/>
      <c r="D19" s="160"/>
      <c r="E19" s="163">
        <f>E20</f>
        <v>0</v>
      </c>
      <c r="F19" s="162">
        <f t="shared" si="2"/>
        <v>0</v>
      </c>
      <c r="G19" s="162"/>
    </row>
    <row r="20" spans="1:7" x14ac:dyDescent="0.2">
      <c r="A20" s="31" t="s">
        <v>363</v>
      </c>
      <c r="B20" s="106">
        <v>3442.09</v>
      </c>
      <c r="C20" s="150"/>
      <c r="D20" s="150"/>
      <c r="E20" s="106">
        <v>0</v>
      </c>
      <c r="F20" s="151"/>
      <c r="G20" s="162"/>
    </row>
    <row r="21" spans="1:7" ht="7.5" customHeight="1" x14ac:dyDescent="0.2">
      <c r="A21" s="31"/>
      <c r="B21" s="106"/>
      <c r="C21" s="150"/>
      <c r="D21" s="150"/>
      <c r="E21" s="106"/>
      <c r="F21" s="151"/>
      <c r="G21" s="162"/>
    </row>
    <row r="22" spans="1:7" s="107" customFormat="1" ht="18" customHeight="1" x14ac:dyDescent="0.25">
      <c r="A22" s="119" t="s">
        <v>146</v>
      </c>
      <c r="B22" s="145">
        <f>B10+B16</f>
        <v>1963421.25</v>
      </c>
      <c r="C22" s="145">
        <f t="shared" ref="C22:E22" si="3">C10+C16</f>
        <v>5490274</v>
      </c>
      <c r="D22" s="145">
        <f t="shared" si="3"/>
        <v>5490274</v>
      </c>
      <c r="E22" s="145">
        <f t="shared" si="3"/>
        <v>1497735.76</v>
      </c>
      <c r="F22" s="144">
        <f>IFERROR(E22/B22*100,"-")</f>
        <v>76.281936950616185</v>
      </c>
      <c r="G22" s="144">
        <f>IFERROR(E22/D22*100,"-")</f>
        <v>27.27979987884029</v>
      </c>
    </row>
    <row r="23" spans="1:7" ht="7.5" customHeight="1" x14ac:dyDescent="0.2">
      <c r="A23" s="27"/>
      <c r="B23" s="160"/>
      <c r="C23" s="160"/>
      <c r="D23" s="160"/>
      <c r="E23" s="160"/>
      <c r="F23" s="162"/>
      <c r="G23" s="162"/>
    </row>
    <row r="24" spans="1:7" ht="7.5" customHeight="1" x14ac:dyDescent="0.2">
      <c r="A24" s="27"/>
      <c r="B24" s="160"/>
      <c r="C24" s="160"/>
      <c r="D24" s="160"/>
      <c r="E24" s="160"/>
      <c r="F24" s="162"/>
      <c r="G24" s="162"/>
    </row>
    <row r="25" spans="1:7" ht="7.5" customHeight="1" x14ac:dyDescent="0.2">
      <c r="A25" s="46"/>
      <c r="B25" s="164"/>
      <c r="C25" s="164"/>
      <c r="D25" s="164"/>
      <c r="E25" s="164"/>
      <c r="F25" s="165"/>
      <c r="G25" s="166"/>
    </row>
    <row r="26" spans="1:7" ht="18" customHeight="1" x14ac:dyDescent="0.2">
      <c r="A26" s="114" t="s">
        <v>147</v>
      </c>
      <c r="B26" s="131">
        <f>B28+B32</f>
        <v>5903829.5300000003</v>
      </c>
      <c r="C26" s="131">
        <f>C28+C32</f>
        <v>3353956</v>
      </c>
      <c r="D26" s="131">
        <f>D28+D32</f>
        <v>3353956</v>
      </c>
      <c r="E26" s="131">
        <f>E28+E32</f>
        <v>2741809.56</v>
      </c>
      <c r="F26" s="132">
        <f t="shared" ref="F26" si="4">IFERROR(E26/B26*100,"-")</f>
        <v>46.441204747996842</v>
      </c>
      <c r="G26" s="132">
        <f>IFERROR(E26/D26*100,"-")</f>
        <v>81.748525025373027</v>
      </c>
    </row>
    <row r="27" spans="1:7" ht="7.5" customHeight="1" x14ac:dyDescent="0.2">
      <c r="A27" s="101"/>
      <c r="B27" s="158"/>
      <c r="C27" s="158"/>
      <c r="D27" s="158"/>
      <c r="E27" s="158"/>
      <c r="F27" s="159"/>
      <c r="G27" s="159"/>
    </row>
    <row r="28" spans="1:7" x14ac:dyDescent="0.2">
      <c r="A28" s="27" t="s">
        <v>148</v>
      </c>
      <c r="B28" s="160">
        <f>B29</f>
        <v>0</v>
      </c>
      <c r="C28" s="161">
        <v>660000</v>
      </c>
      <c r="D28" s="161">
        <v>660000</v>
      </c>
      <c r="E28" s="160">
        <f>E29</f>
        <v>660000</v>
      </c>
      <c r="F28" s="162" t="str">
        <f t="shared" ref="F28:F36" si="5">IFERROR(E28/B28*100,"-")</f>
        <v>-</v>
      </c>
      <c r="G28" s="162">
        <f>IFERROR(E28/D28*100,"-")</f>
        <v>100</v>
      </c>
    </row>
    <row r="29" spans="1:7" x14ac:dyDescent="0.2">
      <c r="A29" s="30" t="s">
        <v>564</v>
      </c>
      <c r="B29" s="160">
        <v>0</v>
      </c>
      <c r="C29" s="160"/>
      <c r="D29" s="160"/>
      <c r="E29" s="160">
        <f>E30</f>
        <v>660000</v>
      </c>
      <c r="F29" s="162" t="str">
        <f t="shared" si="5"/>
        <v>-</v>
      </c>
      <c r="G29" s="162"/>
    </row>
    <row r="30" spans="1:7" x14ac:dyDescent="0.2">
      <c r="A30" s="76" t="s">
        <v>593</v>
      </c>
      <c r="B30" s="150">
        <v>0</v>
      </c>
      <c r="C30" s="150"/>
      <c r="D30" s="12"/>
      <c r="E30" s="141">
        <v>660000</v>
      </c>
      <c r="F30" s="162" t="str">
        <f t="shared" si="5"/>
        <v>-</v>
      </c>
      <c r="G30" s="151"/>
    </row>
    <row r="31" spans="1:7" x14ac:dyDescent="0.2">
      <c r="A31" s="27"/>
      <c r="B31" s="160"/>
      <c r="C31" s="160"/>
      <c r="D31" s="167"/>
      <c r="E31" s="160"/>
      <c r="F31" s="162"/>
      <c r="G31" s="162"/>
    </row>
    <row r="32" spans="1:7" x14ac:dyDescent="0.2">
      <c r="A32" s="27" t="s">
        <v>149</v>
      </c>
      <c r="B32" s="160">
        <f>B33+B35</f>
        <v>5903829.5300000003</v>
      </c>
      <c r="C32" s="161">
        <v>2693956</v>
      </c>
      <c r="D32" s="161">
        <v>2693956</v>
      </c>
      <c r="E32" s="160">
        <f>E33+E35</f>
        <v>2081809.56</v>
      </c>
      <c r="F32" s="162">
        <f t="shared" si="5"/>
        <v>35.262020175572381</v>
      </c>
      <c r="G32" s="162">
        <f>IFERROR(E32/D32*100,"-")</f>
        <v>77.277043871540599</v>
      </c>
    </row>
    <row r="33" spans="1:7" ht="25.5" x14ac:dyDescent="0.2">
      <c r="A33" s="30" t="s">
        <v>299</v>
      </c>
      <c r="B33" s="160">
        <f>B34</f>
        <v>612610.36</v>
      </c>
      <c r="C33" s="160"/>
      <c r="D33" s="160"/>
      <c r="E33" s="160">
        <f>E34</f>
        <v>612610.36</v>
      </c>
      <c r="F33" s="162">
        <f t="shared" si="5"/>
        <v>100</v>
      </c>
      <c r="G33" s="162"/>
    </row>
    <row r="34" spans="1:7" x14ac:dyDescent="0.2">
      <c r="A34" s="31" t="s">
        <v>300</v>
      </c>
      <c r="B34" s="106">
        <v>612610.36</v>
      </c>
      <c r="C34" s="150"/>
      <c r="D34" s="150"/>
      <c r="E34" s="141">
        <v>612610.36</v>
      </c>
      <c r="F34" s="151">
        <f t="shared" si="5"/>
        <v>100</v>
      </c>
      <c r="G34" s="162"/>
    </row>
    <row r="35" spans="1:7" s="37" customFormat="1" ht="25.5" x14ac:dyDescent="0.2">
      <c r="A35" s="30" t="s">
        <v>150</v>
      </c>
      <c r="B35" s="160">
        <f>B36</f>
        <v>5291219.17</v>
      </c>
      <c r="C35" s="160"/>
      <c r="D35" s="160"/>
      <c r="E35" s="160">
        <f>E36</f>
        <v>1469199.2</v>
      </c>
      <c r="F35" s="162">
        <f t="shared" si="5"/>
        <v>27.766742461359804</v>
      </c>
      <c r="G35" s="162"/>
    </row>
    <row r="36" spans="1:7" ht="12.75" customHeight="1" x14ac:dyDescent="0.2">
      <c r="A36" s="31" t="s">
        <v>151</v>
      </c>
      <c r="B36" s="106">
        <v>5291219.17</v>
      </c>
      <c r="C36" s="150"/>
      <c r="D36" s="150"/>
      <c r="E36" s="141">
        <v>1469199.2</v>
      </c>
      <c r="F36" s="151">
        <f t="shared" si="5"/>
        <v>27.766742461359804</v>
      </c>
      <c r="G36" s="162"/>
    </row>
    <row r="37" spans="1:7" ht="7.5" customHeight="1" x14ac:dyDescent="0.2">
      <c r="A37" s="31"/>
      <c r="B37" s="150"/>
      <c r="C37" s="150"/>
      <c r="D37" s="150"/>
      <c r="E37" s="150"/>
      <c r="F37" s="151"/>
      <c r="G37" s="162"/>
    </row>
    <row r="38" spans="1:7" s="107" customFormat="1" ht="18" customHeight="1" x14ac:dyDescent="0.25">
      <c r="A38" s="119" t="s">
        <v>152</v>
      </c>
      <c r="B38" s="145">
        <f>B28+B32</f>
        <v>5903829.5300000003</v>
      </c>
      <c r="C38" s="145">
        <f>C28+C32</f>
        <v>3353956</v>
      </c>
      <c r="D38" s="145">
        <f>D28+D32</f>
        <v>3353956</v>
      </c>
      <c r="E38" s="145">
        <f>E28+E32</f>
        <v>2741809.56</v>
      </c>
      <c r="F38" s="144">
        <f>IFERROR(E38/B38*100,"-")</f>
        <v>46.441204747996842</v>
      </c>
      <c r="G38" s="144">
        <f>IFERROR(E38/D38*100,"-")</f>
        <v>81.748525025373027</v>
      </c>
    </row>
    <row r="39" spans="1:7" x14ac:dyDescent="0.2">
      <c r="B39" s="35"/>
      <c r="C39" s="35"/>
      <c r="D39" s="35"/>
      <c r="E39" s="35"/>
    </row>
    <row r="42" spans="1:7" x14ac:dyDescent="0.2">
      <c r="B42" s="35"/>
      <c r="C42" s="35"/>
      <c r="D42" s="35"/>
      <c r="E42" s="35"/>
      <c r="F42" s="35"/>
      <c r="G42" s="35"/>
    </row>
  </sheetData>
  <mergeCells count="1">
    <mergeCell ref="A4:G4"/>
  </mergeCells>
  <conditionalFormatting sqref="C10:D10">
    <cfRule type="containsBlanks" dxfId="3" priority="5">
      <formula>LEN(TRIM(C10))=0</formula>
    </cfRule>
  </conditionalFormatting>
  <conditionalFormatting sqref="C16:D16">
    <cfRule type="containsBlanks" dxfId="2" priority="3">
      <formula>LEN(TRIM(C16))=0</formula>
    </cfRule>
  </conditionalFormatting>
  <conditionalFormatting sqref="C28:D28">
    <cfRule type="containsBlanks" dxfId="1" priority="2">
      <formula>LEN(TRIM(C28))=0</formula>
    </cfRule>
  </conditionalFormatting>
  <conditionalFormatting sqref="C32:D32">
    <cfRule type="containsBlanks" dxfId="0" priority="1">
      <formula>LEN(TRIM(C32))=0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9" scale="82" firstPageNumber="11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34"/>
  <sheetViews>
    <sheetView showGridLines="0" zoomScaleNormal="100" workbookViewId="0">
      <selection activeCell="I4" sqref="I4"/>
    </sheetView>
  </sheetViews>
  <sheetFormatPr defaultColWidth="9.140625" defaultRowHeight="12.75" x14ac:dyDescent="0.2"/>
  <cols>
    <col min="1" max="1" width="81.7109375" style="16" customWidth="1"/>
    <col min="2" max="2" width="18.42578125" style="16" bestFit="1" customWidth="1"/>
    <col min="3" max="3" width="15.7109375" style="16" customWidth="1"/>
    <col min="4" max="4" width="15.140625" style="16" customWidth="1"/>
    <col min="5" max="5" width="18.42578125" style="16" bestFit="1" customWidth="1"/>
    <col min="6" max="7" width="10.5703125" style="36" customWidth="1"/>
    <col min="8" max="16384" width="9.140625" style="16"/>
  </cols>
  <sheetData>
    <row r="2" spans="1:8" s="40" customFormat="1" ht="17.100000000000001" customHeight="1" x14ac:dyDescent="0.25">
      <c r="A2" s="233" t="s">
        <v>312</v>
      </c>
      <c r="B2" s="233"/>
      <c r="C2" s="233"/>
      <c r="D2" s="233"/>
      <c r="E2" s="233"/>
      <c r="F2" s="233"/>
      <c r="G2" s="233"/>
    </row>
    <row r="3" spans="1:8" ht="7.5" customHeight="1" x14ac:dyDescent="0.2">
      <c r="A3" s="19"/>
      <c r="B3" s="19"/>
      <c r="C3" s="19"/>
      <c r="D3" s="19"/>
      <c r="E3" s="19"/>
      <c r="F3" s="50"/>
      <c r="G3" s="50"/>
    </row>
    <row r="4" spans="1:8" ht="26.25" customHeight="1" x14ac:dyDescent="0.2">
      <c r="A4" s="21" t="s">
        <v>157</v>
      </c>
      <c r="B4" s="5" t="str">
        <f>'Rač fin-Tablica 4.'!B6</f>
        <v>Ostvarenje / izvršenje 
2024.</v>
      </c>
      <c r="C4" s="5" t="str">
        <f>'Rač fin-Tablica 4.'!C6</f>
        <v>Rebalans
2025.</v>
      </c>
      <c r="D4" s="5" t="str">
        <f>'Rač fin-Tablica 4.'!D6</f>
        <v>Tekući plan 
2025.</v>
      </c>
      <c r="E4" s="5" t="str">
        <f>'Rač fin-Tablica 4.'!E6</f>
        <v>Ostvarenje / izvršenje 
2025.</v>
      </c>
      <c r="F4" s="6" t="s">
        <v>245</v>
      </c>
      <c r="G4" s="6" t="s">
        <v>246</v>
      </c>
    </row>
    <row r="5" spans="1:8" s="24" customFormat="1" ht="9.75" customHeight="1" x14ac:dyDescent="0.2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51" t="s">
        <v>154</v>
      </c>
      <c r="G5" s="51" t="s">
        <v>155</v>
      </c>
    </row>
    <row r="6" spans="1:8" ht="18" customHeight="1" x14ac:dyDescent="0.2">
      <c r="A6" s="114" t="s">
        <v>172</v>
      </c>
      <c r="B6" s="114"/>
      <c r="C6" s="114"/>
      <c r="D6" s="114"/>
      <c r="E6" s="114"/>
      <c r="F6" s="115"/>
      <c r="G6" s="115"/>
    </row>
    <row r="7" spans="1:8" ht="7.5" customHeight="1" x14ac:dyDescent="0.2">
      <c r="A7" s="101"/>
      <c r="B7" s="101"/>
      <c r="C7" s="101"/>
      <c r="D7" s="101"/>
      <c r="E7" s="101"/>
      <c r="F7" s="105"/>
      <c r="G7" s="105"/>
    </row>
    <row r="8" spans="1:8" x14ac:dyDescent="0.2">
      <c r="A8" s="30" t="s">
        <v>206</v>
      </c>
      <c r="B8" s="28">
        <f t="shared" ref="B8:E8" si="0">B9</f>
        <v>8523.86</v>
      </c>
      <c r="C8" s="28">
        <f>C9</f>
        <v>490274</v>
      </c>
      <c r="D8" s="28">
        <f t="shared" si="0"/>
        <v>490274</v>
      </c>
      <c r="E8" s="28">
        <f t="shared" si="0"/>
        <v>490446.11</v>
      </c>
      <c r="F8" s="29">
        <f t="shared" ref="F8:F11" si="1">IFERROR(E8/B8*100,"-")</f>
        <v>5753.8029718930147</v>
      </c>
      <c r="G8" s="29">
        <f t="shared" ref="G8:G11" si="2">IFERROR(E8/D8*100,"-")</f>
        <v>100.0351048597315</v>
      </c>
      <c r="H8" s="52"/>
    </row>
    <row r="9" spans="1:8" x14ac:dyDescent="0.2">
      <c r="A9" s="31" t="s">
        <v>195</v>
      </c>
      <c r="B9" s="32">
        <v>8523.86</v>
      </c>
      <c r="C9" s="77">
        <v>490274</v>
      </c>
      <c r="D9" s="77">
        <v>490274</v>
      </c>
      <c r="E9" s="77">
        <v>490446.11</v>
      </c>
      <c r="F9" s="33">
        <f t="shared" si="1"/>
        <v>5753.8029718930147</v>
      </c>
      <c r="G9" s="33">
        <f t="shared" si="2"/>
        <v>100.0351048597315</v>
      </c>
    </row>
    <row r="10" spans="1:8" x14ac:dyDescent="0.2">
      <c r="A10" s="30" t="s">
        <v>211</v>
      </c>
      <c r="B10" s="28">
        <f t="shared" ref="B10:E10" si="3">B11</f>
        <v>1954897.39</v>
      </c>
      <c r="C10" s="28">
        <f>C11</f>
        <v>5000000</v>
      </c>
      <c r="D10" s="28">
        <f t="shared" si="3"/>
        <v>5000000</v>
      </c>
      <c r="E10" s="28">
        <f t="shared" si="3"/>
        <v>1007289.65</v>
      </c>
      <c r="F10" s="29">
        <f t="shared" si="1"/>
        <v>51.526471678393314</v>
      </c>
      <c r="G10" s="29">
        <f t="shared" si="2"/>
        <v>20.145793000000001</v>
      </c>
    </row>
    <row r="11" spans="1:8" x14ac:dyDescent="0.2">
      <c r="A11" s="31" t="s">
        <v>197</v>
      </c>
      <c r="B11" s="32">
        <v>1954897.39</v>
      </c>
      <c r="C11" s="77">
        <v>5000000</v>
      </c>
      <c r="D11" s="77">
        <v>5000000</v>
      </c>
      <c r="E11" s="77">
        <v>1007289.65</v>
      </c>
      <c r="F11" s="33">
        <f t="shared" si="1"/>
        <v>51.526471678393314</v>
      </c>
      <c r="G11" s="33">
        <f t="shared" si="2"/>
        <v>20.145793000000001</v>
      </c>
    </row>
    <row r="12" spans="1:8" ht="7.5" customHeight="1" x14ac:dyDescent="0.2">
      <c r="A12" s="31"/>
      <c r="B12" s="32"/>
      <c r="C12" s="32"/>
      <c r="D12" s="32"/>
      <c r="E12" s="32"/>
      <c r="F12" s="33"/>
      <c r="G12" s="33"/>
    </row>
    <row r="13" spans="1:8" ht="18" customHeight="1" x14ac:dyDescent="0.2">
      <c r="A13" s="119" t="s">
        <v>146</v>
      </c>
      <c r="B13" s="120">
        <f>B8+B10</f>
        <v>1963421.25</v>
      </c>
      <c r="C13" s="120">
        <f t="shared" ref="C13:E13" si="4">C8+C10</f>
        <v>5490274</v>
      </c>
      <c r="D13" s="120">
        <f t="shared" si="4"/>
        <v>5490274</v>
      </c>
      <c r="E13" s="120">
        <f t="shared" si="4"/>
        <v>1497735.76</v>
      </c>
      <c r="F13" s="121">
        <f>IFERROR(E13/B13*100,"-")</f>
        <v>76.281936950616185</v>
      </c>
      <c r="G13" s="121">
        <f>IFERROR(E13/D13*100,"-")</f>
        <v>27.27979987884029</v>
      </c>
    </row>
    <row r="14" spans="1:8" ht="7.5" customHeight="1" x14ac:dyDescent="0.2">
      <c r="B14" s="35"/>
      <c r="C14" s="35"/>
      <c r="D14" s="35"/>
      <c r="E14" s="35"/>
    </row>
    <row r="15" spans="1:8" ht="7.5" customHeight="1" x14ac:dyDescent="0.2">
      <c r="B15" s="35"/>
      <c r="C15" s="35"/>
      <c r="D15" s="35"/>
      <c r="E15" s="35"/>
    </row>
    <row r="16" spans="1:8" ht="7.5" customHeight="1" x14ac:dyDescent="0.2">
      <c r="B16" s="35"/>
      <c r="C16" s="35"/>
      <c r="D16" s="35"/>
      <c r="E16" s="35"/>
    </row>
    <row r="17" spans="1:7" ht="18" customHeight="1" x14ac:dyDescent="0.2">
      <c r="A17" s="114" t="s">
        <v>173</v>
      </c>
      <c r="B17" s="125"/>
      <c r="C17" s="125"/>
      <c r="D17" s="125"/>
      <c r="E17" s="125"/>
      <c r="F17" s="126"/>
      <c r="G17" s="126"/>
    </row>
    <row r="18" spans="1:7" ht="7.5" customHeight="1" x14ac:dyDescent="0.2">
      <c r="A18" s="101"/>
      <c r="B18" s="35"/>
      <c r="C18" s="35"/>
      <c r="D18" s="35"/>
      <c r="E18" s="35"/>
    </row>
    <row r="19" spans="1:7" x14ac:dyDescent="0.2">
      <c r="A19" s="30" t="s">
        <v>206</v>
      </c>
      <c r="B19" s="28">
        <f t="shared" ref="B19:E19" si="5">B20</f>
        <v>491636.66</v>
      </c>
      <c r="C19" s="28">
        <f>C20</f>
        <v>1337597</v>
      </c>
      <c r="D19" s="28">
        <f t="shared" si="5"/>
        <v>1337597</v>
      </c>
      <c r="E19" s="28">
        <f t="shared" si="5"/>
        <v>1336689.1100000001</v>
      </c>
      <c r="F19" s="29">
        <f t="shared" ref="F19:F25" si="6">IFERROR(E19/B19*100,"-")</f>
        <v>271.88556483969279</v>
      </c>
      <c r="G19" s="29">
        <f t="shared" ref="G19:G25" si="7">IFERROR(E19/D19*100,"-")</f>
        <v>99.932125296333652</v>
      </c>
    </row>
    <row r="20" spans="1:7" x14ac:dyDescent="0.2">
      <c r="A20" s="31" t="s">
        <v>195</v>
      </c>
      <c r="B20" s="32">
        <v>491636.66</v>
      </c>
      <c r="C20" s="77">
        <v>1337597</v>
      </c>
      <c r="D20" s="77">
        <v>1337597</v>
      </c>
      <c r="E20" s="77">
        <v>1336689.1100000001</v>
      </c>
      <c r="F20" s="33">
        <f t="shared" si="6"/>
        <v>271.88556483969279</v>
      </c>
      <c r="G20" s="33">
        <f t="shared" si="7"/>
        <v>99.932125296333652</v>
      </c>
    </row>
    <row r="21" spans="1:7" x14ac:dyDescent="0.2">
      <c r="A21" s="30" t="s">
        <v>207</v>
      </c>
      <c r="B21" s="28">
        <f t="shared" ref="B21:E21" si="8">B22</f>
        <v>422413.04</v>
      </c>
      <c r="C21" s="28">
        <f>C22</f>
        <v>379176</v>
      </c>
      <c r="D21" s="28">
        <f t="shared" si="8"/>
        <v>379176</v>
      </c>
      <c r="E21" s="28">
        <f t="shared" si="8"/>
        <v>507.92</v>
      </c>
      <c r="F21" s="29">
        <f t="shared" ref="F21:F22" si="9">IFERROR(E21/B21*100,"-")</f>
        <v>0.12024250008948589</v>
      </c>
      <c r="G21" s="29">
        <f t="shared" ref="G21:G22" si="10">IFERROR(E21/D21*100,"-")</f>
        <v>0.13395362575690445</v>
      </c>
    </row>
    <row r="22" spans="1:7" x14ac:dyDescent="0.2">
      <c r="A22" s="31" t="s">
        <v>202</v>
      </c>
      <c r="B22" s="32">
        <v>422413.04</v>
      </c>
      <c r="C22" s="77">
        <v>379176</v>
      </c>
      <c r="D22" s="77">
        <v>379176</v>
      </c>
      <c r="E22" s="99">
        <v>507.92</v>
      </c>
      <c r="F22" s="33">
        <f t="shared" si="9"/>
        <v>0.12024250008948589</v>
      </c>
      <c r="G22" s="33">
        <f t="shared" si="10"/>
        <v>0.13395362575690445</v>
      </c>
    </row>
    <row r="23" spans="1:7" x14ac:dyDescent="0.2">
      <c r="A23" s="30" t="s">
        <v>208</v>
      </c>
      <c r="B23" s="28">
        <f t="shared" ref="B23" si="11">SUM(B24:B25)</f>
        <v>1446360</v>
      </c>
      <c r="C23" s="28">
        <f>SUM(C24:C25)</f>
        <v>1637183</v>
      </c>
      <c r="D23" s="28">
        <f t="shared" ref="D23:E23" si="12">SUM(D24:D25)</f>
        <v>1637183</v>
      </c>
      <c r="E23" s="28">
        <f t="shared" si="12"/>
        <v>1404612.53</v>
      </c>
      <c r="F23" s="29">
        <f t="shared" si="6"/>
        <v>97.113618324621811</v>
      </c>
      <c r="G23" s="29">
        <f t="shared" si="7"/>
        <v>85.794473189618998</v>
      </c>
    </row>
    <row r="24" spans="1:7" x14ac:dyDescent="0.2">
      <c r="A24" s="31" t="s">
        <v>198</v>
      </c>
      <c r="B24" s="32">
        <v>925858.97</v>
      </c>
      <c r="C24" s="77">
        <v>1118892</v>
      </c>
      <c r="D24" s="77">
        <v>1118892</v>
      </c>
      <c r="E24" s="77">
        <v>886321.56</v>
      </c>
      <c r="F24" s="33">
        <f t="shared" si="6"/>
        <v>95.729650920809249</v>
      </c>
      <c r="G24" s="33">
        <f t="shared" si="7"/>
        <v>79.214219066719579</v>
      </c>
    </row>
    <row r="25" spans="1:7" x14ac:dyDescent="0.2">
      <c r="A25" s="31" t="s">
        <v>201</v>
      </c>
      <c r="B25" s="32">
        <v>520501.03</v>
      </c>
      <c r="C25" s="77">
        <v>518291</v>
      </c>
      <c r="D25" s="77">
        <v>518291</v>
      </c>
      <c r="E25" s="77">
        <v>518290.97</v>
      </c>
      <c r="F25" s="33">
        <f t="shared" si="6"/>
        <v>99.575397574141206</v>
      </c>
      <c r="G25" s="33">
        <f t="shared" si="7"/>
        <v>99.9999942117459</v>
      </c>
    </row>
    <row r="26" spans="1:7" x14ac:dyDescent="0.2">
      <c r="A26" s="30" t="s">
        <v>211</v>
      </c>
      <c r="B26" s="28">
        <f t="shared" ref="B26:E26" si="13">B27</f>
        <v>3543419.83</v>
      </c>
      <c r="C26" s="28">
        <f>C27</f>
        <v>0</v>
      </c>
      <c r="D26" s="28">
        <f t="shared" si="13"/>
        <v>0</v>
      </c>
      <c r="E26" s="28">
        <f t="shared" si="13"/>
        <v>0</v>
      </c>
      <c r="F26" s="29">
        <f t="shared" ref="F26" si="14">IFERROR(E26/B26*100,"-")</f>
        <v>0</v>
      </c>
      <c r="G26" s="29" t="str">
        <f t="shared" ref="G26" si="15">IFERROR(E26/D26*100,"-")</f>
        <v>-</v>
      </c>
    </row>
    <row r="27" spans="1:7" x14ac:dyDescent="0.2">
      <c r="A27" s="31" t="s">
        <v>197</v>
      </c>
      <c r="B27" s="32">
        <v>3543419.83</v>
      </c>
      <c r="C27" s="32">
        <v>0</v>
      </c>
      <c r="D27" s="32">
        <v>0</v>
      </c>
      <c r="E27" s="32">
        <v>0</v>
      </c>
      <c r="F27" s="29">
        <f t="shared" ref="F27" si="16">IFERROR(E27/B27*100,"-")</f>
        <v>0</v>
      </c>
      <c r="G27" s="29" t="str">
        <f t="shared" ref="G27" si="17">IFERROR(E27/D27*100,"-")</f>
        <v>-</v>
      </c>
    </row>
    <row r="28" spans="1:7" ht="7.5" customHeight="1" x14ac:dyDescent="0.2">
      <c r="A28" s="31"/>
      <c r="B28" s="32"/>
      <c r="C28" s="32"/>
      <c r="D28" s="32"/>
      <c r="E28" s="32"/>
      <c r="F28" s="34"/>
      <c r="G28" s="33"/>
    </row>
    <row r="29" spans="1:7" ht="18" customHeight="1" x14ac:dyDescent="0.2">
      <c r="A29" s="119" t="s">
        <v>152</v>
      </c>
      <c r="B29" s="120">
        <f t="shared" ref="B29" si="18">B19+B21+B23+B26</f>
        <v>5903829.5300000003</v>
      </c>
      <c r="C29" s="120">
        <f>C19+C21+C23+C26</f>
        <v>3353956</v>
      </c>
      <c r="D29" s="120">
        <f t="shared" ref="D29:E29" si="19">D19+D21+D23+D26</f>
        <v>3353956</v>
      </c>
      <c r="E29" s="120">
        <f t="shared" si="19"/>
        <v>2741809.56</v>
      </c>
      <c r="F29" s="121">
        <f>IFERROR(E29/B29*100,"-")</f>
        <v>46.441204747996842</v>
      </c>
      <c r="G29" s="121">
        <f>IFERROR(E29/D29*100,"-")</f>
        <v>81.748525025373027</v>
      </c>
    </row>
    <row r="30" spans="1:7" x14ac:dyDescent="0.2">
      <c r="A30" s="31"/>
      <c r="B30" s="32"/>
      <c r="C30" s="32"/>
      <c r="D30" s="32"/>
      <c r="E30" s="32"/>
      <c r="F30" s="33"/>
      <c r="G30" s="33"/>
    </row>
    <row r="31" spans="1:7" x14ac:dyDescent="0.2">
      <c r="A31" s="27"/>
      <c r="B31" s="53"/>
      <c r="C31" s="53"/>
      <c r="D31" s="53"/>
      <c r="E31" s="53"/>
      <c r="F31" s="29"/>
      <c r="G31" s="29"/>
    </row>
    <row r="34" spans="2:5" x14ac:dyDescent="0.2">
      <c r="B34" s="35"/>
      <c r="C34" s="35"/>
      <c r="D34" s="35"/>
      <c r="E34" s="35"/>
    </row>
  </sheetData>
  <mergeCells count="1">
    <mergeCell ref="A2:G2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2" firstPageNumber="12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0"/>
  <sheetViews>
    <sheetView showGridLines="0" zoomScaleNormal="100" workbookViewId="0">
      <selection activeCell="I4" sqref="I4"/>
    </sheetView>
  </sheetViews>
  <sheetFormatPr defaultRowHeight="15" x14ac:dyDescent="0.25"/>
  <cols>
    <col min="1" max="1" width="103.85546875" customWidth="1"/>
    <col min="2" max="2" width="14.7109375" style="174" customWidth="1"/>
    <col min="3" max="4" width="14.7109375" customWidth="1"/>
    <col min="5" max="5" width="9.140625" style="61" customWidth="1"/>
  </cols>
  <sheetData>
    <row r="1" spans="1:6" x14ac:dyDescent="0.25">
      <c r="A1" s="54"/>
      <c r="B1" s="213"/>
      <c r="C1" s="54"/>
      <c r="D1" s="54"/>
      <c r="E1" s="55"/>
    </row>
    <row r="2" spans="1:6" ht="19.5" x14ac:dyDescent="0.3">
      <c r="A2" s="229" t="s">
        <v>177</v>
      </c>
      <c r="B2" s="229"/>
      <c r="C2" s="229"/>
      <c r="D2" s="229"/>
      <c r="E2" s="229"/>
    </row>
    <row r="3" spans="1:6" ht="7.5" customHeight="1" x14ac:dyDescent="0.3">
      <c r="A3" s="56"/>
      <c r="B3" s="214"/>
      <c r="C3" s="56"/>
      <c r="D3" s="56"/>
      <c r="E3" s="57"/>
    </row>
    <row r="4" spans="1:6" ht="19.5" x14ac:dyDescent="0.3">
      <c r="A4" s="56"/>
      <c r="B4" s="214"/>
      <c r="C4" s="56"/>
      <c r="D4" s="56"/>
      <c r="E4" s="57"/>
    </row>
    <row r="5" spans="1:6" ht="15.75" x14ac:dyDescent="0.25">
      <c r="A5" s="224" t="s">
        <v>178</v>
      </c>
      <c r="B5" s="224"/>
      <c r="C5" s="224"/>
      <c r="D5" s="224"/>
      <c r="E5" s="224"/>
    </row>
    <row r="6" spans="1:6" ht="7.5" customHeight="1" x14ac:dyDescent="0.25">
      <c r="A6" s="54"/>
      <c r="B6" s="213"/>
      <c r="C6" s="54"/>
      <c r="D6" s="54"/>
      <c r="E6" s="55"/>
    </row>
    <row r="7" spans="1:6" ht="15.75" x14ac:dyDescent="0.25">
      <c r="A7" s="235" t="s">
        <v>565</v>
      </c>
      <c r="B7" s="235"/>
      <c r="C7" s="235"/>
      <c r="D7" s="235"/>
      <c r="E7" s="235"/>
    </row>
    <row r="8" spans="1:6" ht="7.5" customHeight="1" x14ac:dyDescent="0.25">
      <c r="A8" s="54"/>
      <c r="B8" s="213"/>
      <c r="C8" s="54"/>
      <c r="D8" s="54"/>
      <c r="E8" s="55"/>
    </row>
    <row r="9" spans="1:6" s="3" customFormat="1" ht="17.100000000000001" customHeight="1" x14ac:dyDescent="0.25">
      <c r="A9" s="236" t="s">
        <v>313</v>
      </c>
      <c r="B9" s="236"/>
      <c r="C9" s="236"/>
      <c r="D9" s="236"/>
      <c r="E9" s="236"/>
    </row>
    <row r="10" spans="1:6" s="62" customFormat="1" ht="7.5" customHeight="1" x14ac:dyDescent="0.25">
      <c r="B10" s="215"/>
    </row>
    <row r="11" spans="1:6" s="16" customFormat="1" ht="26.25" customHeight="1" x14ac:dyDescent="0.2">
      <c r="A11" s="5" t="s">
        <v>315</v>
      </c>
      <c r="B11" s="220" t="str">
        <f>'Rač fin-izvori'!C4</f>
        <v>Rebalans
2025.</v>
      </c>
      <c r="C11" s="5" t="str">
        <f>'Rač fin-izvori'!D4</f>
        <v>Tekući plan 
2025.</v>
      </c>
      <c r="D11" s="5" t="s">
        <v>574</v>
      </c>
      <c r="E11" s="6" t="s">
        <v>203</v>
      </c>
    </row>
    <row r="12" spans="1:6" s="24" customFormat="1" ht="9.75" customHeight="1" x14ac:dyDescent="0.2">
      <c r="A12" s="58">
        <v>1</v>
      </c>
      <c r="B12" s="221">
        <v>2</v>
      </c>
      <c r="C12" s="58">
        <v>3</v>
      </c>
      <c r="D12" s="58">
        <v>4</v>
      </c>
      <c r="E12" s="59" t="s">
        <v>179</v>
      </c>
    </row>
    <row r="13" spans="1:6" ht="18" customHeight="1" x14ac:dyDescent="0.25">
      <c r="A13" s="114" t="s">
        <v>244</v>
      </c>
      <c r="B13" s="109">
        <v>1412898</v>
      </c>
      <c r="C13" s="109">
        <f t="shared" ref="C13:D13" si="0">SUM(C14:C15)</f>
        <v>1412898</v>
      </c>
      <c r="D13" s="109">
        <f t="shared" si="0"/>
        <v>1187475.42</v>
      </c>
      <c r="E13" s="110">
        <f t="shared" ref="E13:E51" si="1">D13/C13*100</f>
        <v>84.045374825358948</v>
      </c>
      <c r="F13" s="60"/>
    </row>
    <row r="14" spans="1:6" x14ac:dyDescent="0.25">
      <c r="A14" s="127" t="s">
        <v>187</v>
      </c>
      <c r="B14" s="218">
        <v>933507</v>
      </c>
      <c r="C14" s="136">
        <v>933507</v>
      </c>
      <c r="D14" s="136">
        <v>890339.39</v>
      </c>
      <c r="E14" s="157">
        <f t="shared" si="1"/>
        <v>95.375759367631957</v>
      </c>
    </row>
    <row r="15" spans="1:6" x14ac:dyDescent="0.25">
      <c r="A15" s="127" t="s">
        <v>188</v>
      </c>
      <c r="B15" s="218">
        <v>479391</v>
      </c>
      <c r="C15" s="136">
        <v>479391</v>
      </c>
      <c r="D15" s="136">
        <v>297136.03000000003</v>
      </c>
      <c r="E15" s="157">
        <f t="shared" si="1"/>
        <v>61.981979219468045</v>
      </c>
    </row>
    <row r="16" spans="1:6" ht="7.5" customHeight="1" x14ac:dyDescent="0.25">
      <c r="A16" s="128"/>
      <c r="B16" s="219"/>
      <c r="C16" s="156"/>
      <c r="D16" s="156"/>
      <c r="E16" s="157"/>
    </row>
    <row r="17" spans="1:5" ht="18" customHeight="1" x14ac:dyDescent="0.25">
      <c r="A17" s="114" t="s">
        <v>185</v>
      </c>
      <c r="B17" s="109">
        <v>4131131</v>
      </c>
      <c r="C17" s="109">
        <f t="shared" ref="C17:D17" si="2">C18</f>
        <v>4131131</v>
      </c>
      <c r="D17" s="109">
        <f t="shared" si="2"/>
        <v>3225206.59</v>
      </c>
      <c r="E17" s="110">
        <f t="shared" si="1"/>
        <v>78.070789573121729</v>
      </c>
    </row>
    <row r="18" spans="1:5" x14ac:dyDescent="0.25">
      <c r="A18" s="127" t="s">
        <v>189</v>
      </c>
      <c r="B18" s="218">
        <v>4131131</v>
      </c>
      <c r="C18" s="136">
        <v>4131131</v>
      </c>
      <c r="D18" s="136">
        <v>3225206.59</v>
      </c>
      <c r="E18" s="157">
        <f t="shared" si="1"/>
        <v>78.070789573121729</v>
      </c>
    </row>
    <row r="19" spans="1:5" ht="7.5" customHeight="1" x14ac:dyDescent="0.25">
      <c r="A19" s="128"/>
      <c r="B19" s="219"/>
      <c r="C19" s="156"/>
      <c r="D19" s="156"/>
      <c r="E19" s="157"/>
    </row>
    <row r="20" spans="1:5" ht="18" customHeight="1" x14ac:dyDescent="0.25">
      <c r="A20" s="114" t="s">
        <v>284</v>
      </c>
      <c r="B20" s="109">
        <v>10424441</v>
      </c>
      <c r="C20" s="109">
        <f t="shared" ref="C20:D20" si="3">SUM(C21:C22)</f>
        <v>9904441</v>
      </c>
      <c r="D20" s="109">
        <f t="shared" si="3"/>
        <v>6188747.6899999995</v>
      </c>
      <c r="E20" s="110">
        <f t="shared" si="1"/>
        <v>62.484573233360663</v>
      </c>
    </row>
    <row r="21" spans="1:5" x14ac:dyDescent="0.25">
      <c r="A21" s="127" t="s">
        <v>285</v>
      </c>
      <c r="B21" s="218">
        <v>9772247</v>
      </c>
      <c r="C21" s="136">
        <v>9252247</v>
      </c>
      <c r="D21" s="136">
        <v>5671161.7999999998</v>
      </c>
      <c r="E21" s="157">
        <f t="shared" si="1"/>
        <v>61.294967590035156</v>
      </c>
    </row>
    <row r="22" spans="1:5" x14ac:dyDescent="0.25">
      <c r="A22" s="127" t="s">
        <v>286</v>
      </c>
      <c r="B22" s="218">
        <v>652194</v>
      </c>
      <c r="C22" s="136">
        <v>652194</v>
      </c>
      <c r="D22" s="136">
        <v>517585.89</v>
      </c>
      <c r="E22" s="157">
        <f t="shared" si="1"/>
        <v>79.360725489654911</v>
      </c>
    </row>
    <row r="23" spans="1:5" ht="7.5" customHeight="1" x14ac:dyDescent="0.25">
      <c r="A23" s="128"/>
      <c r="B23" s="219"/>
      <c r="C23" s="156"/>
      <c r="D23" s="156"/>
      <c r="E23" s="157"/>
    </row>
    <row r="24" spans="1:5" ht="18" customHeight="1" x14ac:dyDescent="0.25">
      <c r="A24" s="114" t="s">
        <v>186</v>
      </c>
      <c r="B24" s="109">
        <v>147059699</v>
      </c>
      <c r="C24" s="109">
        <f t="shared" ref="C24:D24" si="4">SUM(C25:C28)</f>
        <v>147593699</v>
      </c>
      <c r="D24" s="109">
        <f t="shared" si="4"/>
        <v>138175517.25</v>
      </c>
      <c r="E24" s="110">
        <f t="shared" si="1"/>
        <v>93.618845645978425</v>
      </c>
    </row>
    <row r="25" spans="1:5" ht="16.5" customHeight="1" x14ac:dyDescent="0.25">
      <c r="A25" s="127" t="s">
        <v>190</v>
      </c>
      <c r="B25" s="218">
        <v>16661077</v>
      </c>
      <c r="C25" s="136">
        <v>16384077</v>
      </c>
      <c r="D25" s="136">
        <v>15059672.880000001</v>
      </c>
      <c r="E25" s="157">
        <f t="shared" si="1"/>
        <v>91.916516749768689</v>
      </c>
    </row>
    <row r="26" spans="1:5" ht="16.5" customHeight="1" x14ac:dyDescent="0.25">
      <c r="A26" s="127" t="s">
        <v>191</v>
      </c>
      <c r="B26" s="218">
        <v>81995720</v>
      </c>
      <c r="C26" s="136">
        <v>82837220</v>
      </c>
      <c r="D26" s="136">
        <v>76106078.590000004</v>
      </c>
      <c r="E26" s="157">
        <f t="shared" si="1"/>
        <v>91.874254821685227</v>
      </c>
    </row>
    <row r="27" spans="1:5" ht="16.5" customHeight="1" x14ac:dyDescent="0.25">
      <c r="A27" s="127" t="s">
        <v>192</v>
      </c>
      <c r="B27" s="218">
        <v>47859552</v>
      </c>
      <c r="C27" s="136">
        <v>47848052</v>
      </c>
      <c r="D27" s="136">
        <v>46743120.579999998</v>
      </c>
      <c r="E27" s="157">
        <f t="shared" si="1"/>
        <v>97.690749416507074</v>
      </c>
    </row>
    <row r="28" spans="1:5" ht="25.5" x14ac:dyDescent="0.25">
      <c r="A28" s="127" t="s">
        <v>596</v>
      </c>
      <c r="B28" s="218">
        <v>524350</v>
      </c>
      <c r="C28" s="136">
        <v>524350</v>
      </c>
      <c r="D28" s="136">
        <v>266645.2</v>
      </c>
      <c r="E28" s="157">
        <f t="shared" si="1"/>
        <v>50.852522170306088</v>
      </c>
    </row>
    <row r="29" spans="1:5" ht="19.5" customHeight="1" x14ac:dyDescent="0.25">
      <c r="A29" s="127" t="s">
        <v>594</v>
      </c>
      <c r="B29" s="218">
        <v>19000</v>
      </c>
      <c r="C29" s="136">
        <v>19000</v>
      </c>
      <c r="D29" s="136">
        <v>0</v>
      </c>
      <c r="E29" s="157">
        <f t="shared" si="1"/>
        <v>0</v>
      </c>
    </row>
    <row r="30" spans="1:5" ht="8.25" customHeight="1" x14ac:dyDescent="0.25">
      <c r="A30" s="127"/>
      <c r="B30" s="218"/>
      <c r="C30" s="136"/>
      <c r="D30" s="136"/>
      <c r="E30" s="157"/>
    </row>
    <row r="31" spans="1:5" ht="18" customHeight="1" x14ac:dyDescent="0.25">
      <c r="A31" s="114" t="s">
        <v>256</v>
      </c>
      <c r="B31" s="109">
        <v>89355612</v>
      </c>
      <c r="C31" s="109">
        <f t="shared" ref="C31:D31" si="5">SUM(C32:C34)</f>
        <v>89475612</v>
      </c>
      <c r="D31" s="109">
        <f t="shared" si="5"/>
        <v>72712772.909999996</v>
      </c>
      <c r="E31" s="110">
        <f t="shared" si="1"/>
        <v>81.265465845598243</v>
      </c>
    </row>
    <row r="32" spans="1:5" x14ac:dyDescent="0.25">
      <c r="A32" s="127" t="s">
        <v>257</v>
      </c>
      <c r="B32" s="218">
        <v>1074190</v>
      </c>
      <c r="C32" s="136">
        <v>1074190</v>
      </c>
      <c r="D32" s="136">
        <v>877620.86</v>
      </c>
      <c r="E32" s="157">
        <f t="shared" si="1"/>
        <v>81.700710302646641</v>
      </c>
    </row>
    <row r="33" spans="1:5" x14ac:dyDescent="0.25">
      <c r="A33" s="127" t="s">
        <v>193</v>
      </c>
      <c r="B33" s="218">
        <v>83967467</v>
      </c>
      <c r="C33" s="136">
        <v>84087467</v>
      </c>
      <c r="D33" s="136">
        <v>67431153.810000002</v>
      </c>
      <c r="E33" s="157">
        <f t="shared" si="1"/>
        <v>80.191681609341387</v>
      </c>
    </row>
    <row r="34" spans="1:5" x14ac:dyDescent="0.25">
      <c r="A34" s="127" t="s">
        <v>595</v>
      </c>
      <c r="B34" s="218">
        <v>4313955</v>
      </c>
      <c r="C34" s="136">
        <v>4313955</v>
      </c>
      <c r="D34" s="136">
        <v>4403998.24</v>
      </c>
      <c r="E34" s="157">
        <f t="shared" si="1"/>
        <v>102.08725496673009</v>
      </c>
    </row>
    <row r="35" spans="1:5" ht="7.5" customHeight="1" x14ac:dyDescent="0.25">
      <c r="A35" s="128"/>
      <c r="B35" s="219"/>
      <c r="C35" s="156"/>
      <c r="D35" s="156"/>
      <c r="E35" s="157"/>
    </row>
    <row r="36" spans="1:5" ht="18" customHeight="1" x14ac:dyDescent="0.25">
      <c r="A36" s="114" t="s">
        <v>301</v>
      </c>
      <c r="B36" s="109">
        <v>770360</v>
      </c>
      <c r="C36" s="109">
        <f t="shared" ref="C36:D36" si="6">SUM(C37:C38)</f>
        <v>770360</v>
      </c>
      <c r="D36" s="109">
        <f t="shared" si="6"/>
        <v>591765.48</v>
      </c>
      <c r="E36" s="110">
        <f t="shared" si="1"/>
        <v>76.816745417726779</v>
      </c>
    </row>
    <row r="37" spans="1:5" x14ac:dyDescent="0.25">
      <c r="A37" s="127" t="s">
        <v>302</v>
      </c>
      <c r="B37" s="218">
        <v>197600</v>
      </c>
      <c r="C37" s="136">
        <v>197600</v>
      </c>
      <c r="D37" s="136">
        <v>106839.78</v>
      </c>
      <c r="E37" s="157">
        <f t="shared" si="1"/>
        <v>54.068714574898777</v>
      </c>
    </row>
    <row r="38" spans="1:5" x14ac:dyDescent="0.25">
      <c r="A38" s="127" t="s">
        <v>194</v>
      </c>
      <c r="B38" s="218">
        <v>572760</v>
      </c>
      <c r="C38" s="136">
        <v>572760</v>
      </c>
      <c r="D38" s="136">
        <v>484925.7</v>
      </c>
      <c r="E38" s="157">
        <f t="shared" si="1"/>
        <v>84.664728682170548</v>
      </c>
    </row>
    <row r="39" spans="1:5" ht="7.5" customHeight="1" x14ac:dyDescent="0.25">
      <c r="A39" s="128"/>
      <c r="B39" s="219"/>
      <c r="C39" s="156"/>
      <c r="D39" s="156"/>
      <c r="E39" s="157"/>
    </row>
    <row r="40" spans="1:5" ht="18" customHeight="1" x14ac:dyDescent="0.25">
      <c r="A40" s="114" t="s">
        <v>258</v>
      </c>
      <c r="B40" s="109">
        <v>4800649</v>
      </c>
      <c r="C40" s="109">
        <f t="shared" ref="C40:D40" si="7">SUM(C41:C42)</f>
        <v>4800649</v>
      </c>
      <c r="D40" s="109">
        <f t="shared" si="7"/>
        <v>4180226.3</v>
      </c>
      <c r="E40" s="110">
        <f t="shared" si="1"/>
        <v>87.076274478721515</v>
      </c>
    </row>
    <row r="41" spans="1:5" x14ac:dyDescent="0.25">
      <c r="A41" s="127" t="s">
        <v>259</v>
      </c>
      <c r="B41" s="218">
        <v>3702527</v>
      </c>
      <c r="C41" s="136">
        <v>3702527</v>
      </c>
      <c r="D41" s="136">
        <v>3196532.35</v>
      </c>
      <c r="E41" s="157">
        <f t="shared" si="1"/>
        <v>86.333802562412103</v>
      </c>
    </row>
    <row r="42" spans="1:5" x14ac:dyDescent="0.25">
      <c r="A42" s="127" t="s">
        <v>260</v>
      </c>
      <c r="B42" s="218">
        <v>1098122</v>
      </c>
      <c r="C42" s="136">
        <v>1098122</v>
      </c>
      <c r="D42" s="136">
        <v>983693.95</v>
      </c>
      <c r="E42" s="157">
        <f t="shared" si="1"/>
        <v>89.579659637089506</v>
      </c>
    </row>
    <row r="43" spans="1:5" ht="7.5" customHeight="1" x14ac:dyDescent="0.25">
      <c r="A43" s="128"/>
      <c r="B43" s="219"/>
      <c r="C43" s="156"/>
      <c r="D43" s="156"/>
      <c r="E43" s="157"/>
    </row>
    <row r="44" spans="1:5" ht="18" customHeight="1" x14ac:dyDescent="0.25">
      <c r="A44" s="114" t="s">
        <v>261</v>
      </c>
      <c r="B44" s="109">
        <v>186730</v>
      </c>
      <c r="C44" s="109">
        <f t="shared" ref="C44:D44" si="8">C45</f>
        <v>186730</v>
      </c>
      <c r="D44" s="109">
        <f t="shared" si="8"/>
        <v>85698.19</v>
      </c>
      <c r="E44" s="110">
        <f t="shared" si="1"/>
        <v>45.894173405451724</v>
      </c>
    </row>
    <row r="45" spans="1:5" x14ac:dyDescent="0.25">
      <c r="A45" s="127" t="s">
        <v>262</v>
      </c>
      <c r="B45" s="218">
        <v>186730</v>
      </c>
      <c r="C45" s="136">
        <v>186730</v>
      </c>
      <c r="D45" s="136">
        <v>85698.19</v>
      </c>
      <c r="E45" s="157">
        <f t="shared" si="1"/>
        <v>45.894173405451724</v>
      </c>
    </row>
    <row r="46" spans="1:5" ht="7.5" customHeight="1" x14ac:dyDescent="0.25">
      <c r="A46" s="128"/>
      <c r="B46" s="219"/>
      <c r="C46" s="156"/>
      <c r="D46" s="156"/>
      <c r="E46" s="157"/>
    </row>
    <row r="47" spans="1:5" ht="18" customHeight="1" x14ac:dyDescent="0.25">
      <c r="A47" s="114" t="s">
        <v>263</v>
      </c>
      <c r="B47" s="109">
        <v>6983387</v>
      </c>
      <c r="C47" s="109">
        <f t="shared" ref="C47:D47" si="9">C48</f>
        <v>6830387</v>
      </c>
      <c r="D47" s="109">
        <f t="shared" si="9"/>
        <v>6079357.0700000003</v>
      </c>
      <c r="E47" s="110">
        <f t="shared" si="1"/>
        <v>89.004577193063881</v>
      </c>
    </row>
    <row r="48" spans="1:5" x14ac:dyDescent="0.25">
      <c r="A48" s="127" t="s">
        <v>264</v>
      </c>
      <c r="B48" s="218">
        <v>6983387</v>
      </c>
      <c r="C48" s="136">
        <v>6830387</v>
      </c>
      <c r="D48" s="136">
        <v>6079357.0700000003</v>
      </c>
      <c r="E48" s="157">
        <f t="shared" si="1"/>
        <v>89.004577193063881</v>
      </c>
    </row>
    <row r="49" spans="1:5" ht="7.5" customHeight="1" x14ac:dyDescent="0.25">
      <c r="A49" s="128"/>
      <c r="B49" s="219"/>
      <c r="C49" s="156"/>
      <c r="D49" s="156"/>
      <c r="E49" s="157"/>
    </row>
    <row r="50" spans="1:5" ht="18" customHeight="1" x14ac:dyDescent="0.25">
      <c r="A50" s="114" t="s">
        <v>265</v>
      </c>
      <c r="B50" s="109">
        <v>10285</v>
      </c>
      <c r="C50" s="109">
        <f t="shared" ref="C50:D50" si="10">C51</f>
        <v>10285</v>
      </c>
      <c r="D50" s="109">
        <f t="shared" si="10"/>
        <v>5227.1000000000004</v>
      </c>
      <c r="E50" s="110">
        <f t="shared" si="1"/>
        <v>50.822557122022374</v>
      </c>
    </row>
    <row r="51" spans="1:5" x14ac:dyDescent="0.25">
      <c r="A51" s="127" t="s">
        <v>266</v>
      </c>
      <c r="B51" s="218">
        <v>10285</v>
      </c>
      <c r="C51" s="136">
        <v>10285</v>
      </c>
      <c r="D51" s="136">
        <v>5227.1000000000004</v>
      </c>
      <c r="E51" s="157">
        <f t="shared" si="1"/>
        <v>50.822557122022374</v>
      </c>
    </row>
    <row r="52" spans="1:5" ht="7.5" customHeight="1" x14ac:dyDescent="0.25">
      <c r="A52" s="129"/>
      <c r="B52" s="216"/>
      <c r="C52" s="168"/>
      <c r="D52" s="168"/>
      <c r="E52" s="169"/>
    </row>
    <row r="53" spans="1:5" ht="18" customHeight="1" x14ac:dyDescent="0.25">
      <c r="A53" s="130" t="s">
        <v>180</v>
      </c>
      <c r="B53" s="170">
        <f>B13+B17+B20+B24+B31+B36+B40+B44+B47+B50</f>
        <v>265135192</v>
      </c>
      <c r="C53" s="170">
        <f>C13+C17+C20+C24+C31+C36+C40+C44+C47+C50</f>
        <v>265116192</v>
      </c>
      <c r="D53" s="170">
        <f>D13+D17+D20+D24+D31+D36+D40+D44+D47+D50</f>
        <v>232431993.99999997</v>
      </c>
      <c r="E53" s="171">
        <f>D53/C53*100</f>
        <v>87.671745828334764</v>
      </c>
    </row>
    <row r="54" spans="1:5" x14ac:dyDescent="0.25">
      <c r="A54" s="69"/>
      <c r="B54" s="217"/>
      <c r="C54" s="70"/>
      <c r="D54" s="70"/>
      <c r="E54" s="71"/>
    </row>
    <row r="55" spans="1:5" x14ac:dyDescent="0.25">
      <c r="A55" s="69"/>
      <c r="B55" s="217"/>
      <c r="C55" s="70"/>
      <c r="D55" s="70"/>
      <c r="E55" s="71"/>
    </row>
    <row r="56" spans="1:5" x14ac:dyDescent="0.25">
      <c r="A56" s="69"/>
      <c r="B56" s="217"/>
      <c r="C56" s="70"/>
      <c r="D56" s="70"/>
      <c r="E56" s="71"/>
    </row>
    <row r="57" spans="1:5" x14ac:dyDescent="0.25">
      <c r="A57" s="54"/>
      <c r="B57" s="213"/>
      <c r="C57" s="54"/>
      <c r="D57" s="54"/>
      <c r="E57" s="55"/>
    </row>
    <row r="58" spans="1:5" x14ac:dyDescent="0.25">
      <c r="A58" s="54"/>
      <c r="B58" s="213"/>
      <c r="C58" s="54"/>
      <c r="D58" s="54"/>
      <c r="E58" s="55"/>
    </row>
    <row r="59" spans="1:5" x14ac:dyDescent="0.25">
      <c r="A59" s="54"/>
      <c r="B59" s="213"/>
      <c r="C59" s="54"/>
      <c r="D59" s="54"/>
      <c r="E59" s="55"/>
    </row>
    <row r="60" spans="1:5" x14ac:dyDescent="0.25">
      <c r="A60" s="54"/>
      <c r="B60" s="213"/>
      <c r="C60" s="54"/>
      <c r="D60" s="54"/>
      <c r="E60" s="55"/>
    </row>
    <row r="61" spans="1:5" x14ac:dyDescent="0.25">
      <c r="A61" s="54"/>
      <c r="B61" s="213"/>
      <c r="C61" s="54"/>
      <c r="D61" s="54"/>
      <c r="E61" s="55"/>
    </row>
    <row r="62" spans="1:5" x14ac:dyDescent="0.25">
      <c r="A62" s="54"/>
      <c r="B62" s="213"/>
      <c r="C62" s="54"/>
      <c r="D62" s="54"/>
      <c r="E62" s="55"/>
    </row>
    <row r="63" spans="1:5" x14ac:dyDescent="0.25">
      <c r="A63" s="54"/>
      <c r="B63" s="213"/>
      <c r="C63" s="54"/>
      <c r="D63" s="54"/>
      <c r="E63" s="55"/>
    </row>
    <row r="64" spans="1:5" x14ac:dyDescent="0.25">
      <c r="A64" s="54"/>
      <c r="B64" s="213"/>
      <c r="C64" s="54"/>
      <c r="D64" s="54"/>
      <c r="E64" s="55"/>
    </row>
    <row r="65" spans="1:5" x14ac:dyDescent="0.25">
      <c r="A65" s="54"/>
      <c r="B65" s="213"/>
      <c r="C65" s="54"/>
      <c r="D65" s="54"/>
      <c r="E65" s="55"/>
    </row>
    <row r="66" spans="1:5" x14ac:dyDescent="0.25">
      <c r="A66" s="54"/>
      <c r="B66" s="213"/>
      <c r="C66" s="54"/>
      <c r="D66" s="54"/>
      <c r="E66" s="55"/>
    </row>
    <row r="67" spans="1:5" x14ac:dyDescent="0.25">
      <c r="A67" s="54"/>
      <c r="B67" s="213"/>
      <c r="C67" s="54"/>
      <c r="D67" s="54"/>
      <c r="E67" s="55"/>
    </row>
    <row r="68" spans="1:5" x14ac:dyDescent="0.25">
      <c r="A68" s="54"/>
      <c r="B68" s="213"/>
      <c r="C68" s="54"/>
      <c r="D68" s="54"/>
      <c r="E68" s="55"/>
    </row>
    <row r="69" spans="1:5" x14ac:dyDescent="0.25">
      <c r="A69" s="54"/>
      <c r="B69" s="213"/>
      <c r="C69" s="54"/>
      <c r="D69" s="54"/>
      <c r="E69" s="55"/>
    </row>
    <row r="70" spans="1:5" x14ac:dyDescent="0.25">
      <c r="A70" s="54"/>
      <c r="B70" s="213"/>
      <c r="C70" s="54"/>
      <c r="D70" s="54"/>
      <c r="E70" s="55"/>
    </row>
  </sheetData>
  <mergeCells count="4">
    <mergeCell ref="A2:E2"/>
    <mergeCell ref="A5:E5"/>
    <mergeCell ref="A7:E7"/>
    <mergeCell ref="A9:E9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8" firstPageNumber="13" orientation="landscape" useFirstPageNumber="1" r:id="rId1"/>
  <headerFooter>
    <oddFooter>&amp;C&amp;P</oddFooter>
  </headerFooter>
  <rowBreaks count="1" manualBreakCount="1">
    <brk id="43" max="4" man="1"/>
  </rowBreaks>
  <ignoredErrors>
    <ignoredError sqref="C24:D2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3448"/>
  <sheetViews>
    <sheetView showGridLines="0" topLeftCell="A3416" zoomScaleNormal="100" workbookViewId="0">
      <selection activeCell="A3451" sqref="A3451"/>
    </sheetView>
  </sheetViews>
  <sheetFormatPr defaultRowHeight="15" x14ac:dyDescent="0.25"/>
  <cols>
    <col min="1" max="1" width="103.85546875" customWidth="1"/>
    <col min="2" max="4" width="14.7109375" style="60" bestFit="1" customWidth="1"/>
    <col min="5" max="5" width="8.140625" style="61" bestFit="1" customWidth="1"/>
  </cols>
  <sheetData>
    <row r="2" spans="1:5" s="62" customFormat="1" ht="15.75" x14ac:dyDescent="0.25">
      <c r="A2" s="3" t="s">
        <v>314</v>
      </c>
      <c r="B2" s="89"/>
      <c r="C2" s="89"/>
      <c r="D2" s="89"/>
      <c r="E2" s="178"/>
    </row>
    <row r="3" spans="1:5" x14ac:dyDescent="0.25">
      <c r="A3" s="54"/>
      <c r="B3" s="90"/>
      <c r="C3" s="90"/>
      <c r="D3" s="90"/>
      <c r="E3" s="55"/>
    </row>
    <row r="4" spans="1:5" s="16" customFormat="1" ht="25.5" x14ac:dyDescent="0.2">
      <c r="A4" s="5" t="s">
        <v>347</v>
      </c>
      <c r="B4" s="222" t="str">
        <f>'Posebni dio-org.kl.'!B11</f>
        <v>Rebalans
2025.</v>
      </c>
      <c r="C4" s="91" t="str">
        <f>'Posebni dio-org.kl.'!C11</f>
        <v>Tekući plan 
2025.</v>
      </c>
      <c r="D4" s="91" t="str">
        <f>'Posebni dio-org.kl.'!D11</f>
        <v>Izvršenje
 2025.</v>
      </c>
      <c r="E4" s="6" t="str">
        <f>'Posebni dio-org.kl.'!E11</f>
        <v xml:space="preserve">Indeks 
% </v>
      </c>
    </row>
    <row r="5" spans="1:5" s="24" customFormat="1" ht="12" thickBot="1" x14ac:dyDescent="0.25">
      <c r="A5" s="84">
        <v>1</v>
      </c>
      <c r="B5" s="100">
        <v>2</v>
      </c>
      <c r="C5" s="100">
        <v>3</v>
      </c>
      <c r="D5" s="100">
        <v>4</v>
      </c>
      <c r="E5" s="179" t="s">
        <v>179</v>
      </c>
    </row>
    <row r="6" spans="1:5" ht="16.5" thickTop="1" thickBot="1" x14ac:dyDescent="0.3">
      <c r="A6" s="82" t="s">
        <v>180</v>
      </c>
      <c r="B6" s="83">
        <f>B7+B119+B241+B519+B2186+B2882+B2965+B3298+B3337+B3419</f>
        <v>265135192</v>
      </c>
      <c r="C6" s="83">
        <f>C7+C119+C241+C519+C2186+C2882+C2965+C3298+C3337+C3419</f>
        <v>265135192</v>
      </c>
      <c r="D6" s="83">
        <f>D7+D119+D241+D519+D2186+D2882+D2965+D3298+D3337+D3419</f>
        <v>232431993.99999997</v>
      </c>
      <c r="E6" s="180">
        <f>D6/C6*100</f>
        <v>87.66546313474673</v>
      </c>
    </row>
    <row r="7" spans="1:5" ht="24.75" customHeight="1" thickTop="1" x14ac:dyDescent="0.25">
      <c r="A7" s="85" t="s">
        <v>244</v>
      </c>
      <c r="B7" s="86">
        <v>1412898</v>
      </c>
      <c r="C7" s="86">
        <v>1412898</v>
      </c>
      <c r="D7" s="86">
        <v>1187475.42</v>
      </c>
      <c r="E7" s="181">
        <f>D7/C7*100</f>
        <v>84.045374825358948</v>
      </c>
    </row>
    <row r="8" spans="1:5" x14ac:dyDescent="0.25">
      <c r="A8" s="74" t="s">
        <v>187</v>
      </c>
      <c r="B8" s="75">
        <v>933507</v>
      </c>
      <c r="C8" s="75">
        <v>933507</v>
      </c>
      <c r="D8" s="75">
        <v>890339.39</v>
      </c>
      <c r="E8" s="182">
        <f t="shared" ref="E8:E71" si="0">D8/C8*100</f>
        <v>95.375759367631957</v>
      </c>
    </row>
    <row r="9" spans="1:5" s="2" customFormat="1" x14ac:dyDescent="0.25">
      <c r="A9" s="87" t="s">
        <v>195</v>
      </c>
      <c r="B9" s="88">
        <v>932007</v>
      </c>
      <c r="C9" s="88">
        <v>932007</v>
      </c>
      <c r="D9" s="88">
        <v>888850.28</v>
      </c>
      <c r="E9" s="183">
        <f t="shared" si="0"/>
        <v>95.369485422319784</v>
      </c>
    </row>
    <row r="10" spans="1:5" s="2" customFormat="1" x14ac:dyDescent="0.25">
      <c r="A10" s="87" t="s">
        <v>200</v>
      </c>
      <c r="B10" s="88">
        <v>1500</v>
      </c>
      <c r="C10" s="88">
        <v>1500</v>
      </c>
      <c r="D10" s="88">
        <v>1489.11</v>
      </c>
      <c r="E10" s="183">
        <f t="shared" si="0"/>
        <v>99.274000000000001</v>
      </c>
    </row>
    <row r="11" spans="1:5" s="2" customFormat="1" x14ac:dyDescent="0.25">
      <c r="A11" s="87"/>
      <c r="B11" s="88"/>
      <c r="C11" s="88"/>
      <c r="D11" s="88"/>
      <c r="E11" s="183"/>
    </row>
    <row r="12" spans="1:5" x14ac:dyDescent="0.25">
      <c r="A12" s="74" t="s">
        <v>353</v>
      </c>
      <c r="B12" s="75">
        <v>121869</v>
      </c>
      <c r="C12" s="75">
        <v>121869</v>
      </c>
      <c r="D12" s="75">
        <v>97706.4</v>
      </c>
      <c r="E12" s="182">
        <f t="shared" si="0"/>
        <v>80.173300839425934</v>
      </c>
    </row>
    <row r="13" spans="1:5" x14ac:dyDescent="0.25">
      <c r="A13" s="78" t="s">
        <v>354</v>
      </c>
      <c r="B13" s="79">
        <v>121869</v>
      </c>
      <c r="C13" s="79">
        <v>121869</v>
      </c>
      <c r="D13" s="79">
        <v>97706.4</v>
      </c>
      <c r="E13" s="184">
        <f t="shared" si="0"/>
        <v>80.173300839425934</v>
      </c>
    </row>
    <row r="14" spans="1:5" s="2" customFormat="1" x14ac:dyDescent="0.25">
      <c r="A14" s="87" t="s">
        <v>195</v>
      </c>
      <c r="B14" s="88">
        <v>121869</v>
      </c>
      <c r="C14" s="88">
        <v>121869</v>
      </c>
      <c r="D14" s="88">
        <v>97706.4</v>
      </c>
      <c r="E14" s="183">
        <f t="shared" si="0"/>
        <v>80.173300839425934</v>
      </c>
    </row>
    <row r="15" spans="1:5" x14ac:dyDescent="0.25">
      <c r="A15" s="80" t="s">
        <v>52</v>
      </c>
      <c r="B15" s="75">
        <v>121869</v>
      </c>
      <c r="C15" s="75">
        <v>121869</v>
      </c>
      <c r="D15" s="75">
        <v>97706.4</v>
      </c>
      <c r="E15" s="182">
        <f t="shared" si="0"/>
        <v>80.173300839425934</v>
      </c>
    </row>
    <row r="16" spans="1:5" x14ac:dyDescent="0.25">
      <c r="A16" s="81" t="s">
        <v>68</v>
      </c>
      <c r="B16" s="92"/>
      <c r="C16" s="92"/>
      <c r="D16" s="77">
        <v>20932.63</v>
      </c>
      <c r="E16" s="185"/>
    </row>
    <row r="17" spans="1:5" x14ac:dyDescent="0.25">
      <c r="A17" s="81" t="s">
        <v>74</v>
      </c>
      <c r="B17" s="92"/>
      <c r="C17" s="92"/>
      <c r="D17" s="77">
        <v>300</v>
      </c>
      <c r="E17" s="185"/>
    </row>
    <row r="18" spans="1:5" x14ac:dyDescent="0.25">
      <c r="A18" s="81" t="s">
        <v>78</v>
      </c>
      <c r="B18" s="92"/>
      <c r="C18" s="92"/>
      <c r="D18" s="77">
        <v>72370.77</v>
      </c>
      <c r="E18" s="185"/>
    </row>
    <row r="19" spans="1:5" x14ac:dyDescent="0.25">
      <c r="A19" s="81" t="s">
        <v>80</v>
      </c>
      <c r="B19" s="92"/>
      <c r="C19" s="92"/>
      <c r="D19" s="77">
        <v>4103</v>
      </c>
      <c r="E19" s="185"/>
    </row>
    <row r="20" spans="1:5" x14ac:dyDescent="0.25">
      <c r="A20" s="81"/>
      <c r="B20" s="92"/>
      <c r="C20" s="92"/>
      <c r="D20" s="77"/>
      <c r="E20" s="185"/>
    </row>
    <row r="21" spans="1:5" ht="23.25" customHeight="1" x14ac:dyDescent="0.25">
      <c r="A21" s="74" t="s">
        <v>355</v>
      </c>
      <c r="B21" s="75">
        <v>811638</v>
      </c>
      <c r="C21" s="75">
        <v>811638</v>
      </c>
      <c r="D21" s="75">
        <v>792632.99</v>
      </c>
      <c r="E21" s="182">
        <f t="shared" si="0"/>
        <v>97.658437628597966</v>
      </c>
    </row>
    <row r="22" spans="1:5" x14ac:dyDescent="0.25">
      <c r="A22" s="78" t="s">
        <v>356</v>
      </c>
      <c r="B22" s="79">
        <v>35656</v>
      </c>
      <c r="C22" s="79">
        <v>35656</v>
      </c>
      <c r="D22" s="79">
        <v>35656</v>
      </c>
      <c r="E22" s="184">
        <f t="shared" si="0"/>
        <v>100</v>
      </c>
    </row>
    <row r="23" spans="1:5" s="2" customFormat="1" x14ac:dyDescent="0.25">
      <c r="A23" s="87" t="s">
        <v>195</v>
      </c>
      <c r="B23" s="88">
        <v>35656</v>
      </c>
      <c r="C23" s="88">
        <v>35656</v>
      </c>
      <c r="D23" s="88">
        <v>35656</v>
      </c>
      <c r="E23" s="183">
        <f t="shared" si="0"/>
        <v>100</v>
      </c>
    </row>
    <row r="24" spans="1:5" x14ac:dyDescent="0.25">
      <c r="A24" s="80" t="s">
        <v>52</v>
      </c>
      <c r="B24" s="75">
        <v>35656</v>
      </c>
      <c r="C24" s="75">
        <v>35656</v>
      </c>
      <c r="D24" s="75">
        <v>35656</v>
      </c>
      <c r="E24" s="182">
        <f t="shared" si="0"/>
        <v>100</v>
      </c>
    </row>
    <row r="25" spans="1:5" x14ac:dyDescent="0.25">
      <c r="A25" s="81" t="s">
        <v>81</v>
      </c>
      <c r="B25" s="92"/>
      <c r="C25" s="92"/>
      <c r="D25" s="77">
        <v>35656</v>
      </c>
      <c r="E25" s="185"/>
    </row>
    <row r="26" spans="1:5" x14ac:dyDescent="0.25">
      <c r="A26" s="78" t="s">
        <v>365</v>
      </c>
      <c r="B26" s="79">
        <v>60009</v>
      </c>
      <c r="C26" s="79">
        <v>60009</v>
      </c>
      <c r="D26" s="79">
        <v>54446.82</v>
      </c>
      <c r="E26" s="184">
        <f t="shared" si="0"/>
        <v>90.731090336449526</v>
      </c>
    </row>
    <row r="27" spans="1:5" s="2" customFormat="1" x14ac:dyDescent="0.25">
      <c r="A27" s="87" t="s">
        <v>195</v>
      </c>
      <c r="B27" s="88">
        <v>60009</v>
      </c>
      <c r="C27" s="88">
        <v>60009</v>
      </c>
      <c r="D27" s="88">
        <v>54446.82</v>
      </c>
      <c r="E27" s="183">
        <f t="shared" si="0"/>
        <v>90.731090336449526</v>
      </c>
    </row>
    <row r="28" spans="1:5" x14ac:dyDescent="0.25">
      <c r="A28" s="80" t="s">
        <v>52</v>
      </c>
      <c r="B28" s="75">
        <v>58009</v>
      </c>
      <c r="C28" s="75">
        <v>58009</v>
      </c>
      <c r="D28" s="75">
        <v>52446.82</v>
      </c>
      <c r="E28" s="182">
        <f t="shared" si="0"/>
        <v>90.411522349980174</v>
      </c>
    </row>
    <row r="29" spans="1:5" x14ac:dyDescent="0.25">
      <c r="A29" s="81" t="s">
        <v>70</v>
      </c>
      <c r="B29" s="92"/>
      <c r="C29" s="92"/>
      <c r="D29" s="77">
        <v>14643.75</v>
      </c>
      <c r="E29" s="185"/>
    </row>
    <row r="30" spans="1:5" x14ac:dyDescent="0.25">
      <c r="A30" s="81" t="s">
        <v>71</v>
      </c>
      <c r="B30" s="92"/>
      <c r="C30" s="92"/>
      <c r="D30" s="77">
        <v>450</v>
      </c>
      <c r="E30" s="185"/>
    </row>
    <row r="31" spans="1:5" x14ac:dyDescent="0.25">
      <c r="A31" s="81" t="s">
        <v>72</v>
      </c>
      <c r="B31" s="92"/>
      <c r="C31" s="92"/>
      <c r="D31" s="77">
        <v>5720.27</v>
      </c>
      <c r="E31" s="185"/>
    </row>
    <row r="32" spans="1:5" x14ac:dyDescent="0.25">
      <c r="A32" s="81" t="s">
        <v>74</v>
      </c>
      <c r="B32" s="92"/>
      <c r="C32" s="92"/>
      <c r="D32" s="77">
        <v>13996.38</v>
      </c>
      <c r="E32" s="185"/>
    </row>
    <row r="33" spans="1:5" x14ac:dyDescent="0.25">
      <c r="A33" s="81" t="s">
        <v>80</v>
      </c>
      <c r="B33" s="92"/>
      <c r="C33" s="92"/>
      <c r="D33" s="77">
        <v>16774.419999999998</v>
      </c>
      <c r="E33" s="185"/>
    </row>
    <row r="34" spans="1:5" x14ac:dyDescent="0.25">
      <c r="A34" s="81" t="s">
        <v>83</v>
      </c>
      <c r="B34" s="92"/>
      <c r="C34" s="92"/>
      <c r="D34" s="77">
        <v>862</v>
      </c>
      <c r="E34" s="185"/>
    </row>
    <row r="35" spans="1:5" x14ac:dyDescent="0.25">
      <c r="A35" s="80" t="s">
        <v>102</v>
      </c>
      <c r="B35" s="75">
        <v>2000</v>
      </c>
      <c r="C35" s="75">
        <v>2000</v>
      </c>
      <c r="D35" s="75">
        <v>2000</v>
      </c>
      <c r="E35" s="182">
        <f t="shared" si="0"/>
        <v>100</v>
      </c>
    </row>
    <row r="36" spans="1:5" x14ac:dyDescent="0.25">
      <c r="A36" s="81" t="s">
        <v>104</v>
      </c>
      <c r="B36" s="92"/>
      <c r="C36" s="92"/>
      <c r="D36" s="77">
        <v>2000</v>
      </c>
      <c r="E36" s="185"/>
    </row>
    <row r="37" spans="1:5" x14ac:dyDescent="0.25">
      <c r="A37" s="78" t="s">
        <v>366</v>
      </c>
      <c r="B37" s="79">
        <v>50173</v>
      </c>
      <c r="C37" s="79">
        <v>50173</v>
      </c>
      <c r="D37" s="79">
        <v>39593.65</v>
      </c>
      <c r="E37" s="184">
        <f t="shared" si="0"/>
        <v>78.914256671915169</v>
      </c>
    </row>
    <row r="38" spans="1:5" s="2" customFormat="1" x14ac:dyDescent="0.25">
      <c r="A38" s="87" t="s">
        <v>195</v>
      </c>
      <c r="B38" s="88">
        <v>50173</v>
      </c>
      <c r="C38" s="88">
        <v>50173</v>
      </c>
      <c r="D38" s="88">
        <v>39593.65</v>
      </c>
      <c r="E38" s="183">
        <f t="shared" si="0"/>
        <v>78.914256671915169</v>
      </c>
    </row>
    <row r="39" spans="1:5" x14ac:dyDescent="0.25">
      <c r="A39" s="80" t="s">
        <v>106</v>
      </c>
      <c r="B39" s="75">
        <v>50173</v>
      </c>
      <c r="C39" s="75">
        <v>50173</v>
      </c>
      <c r="D39" s="75">
        <v>39593.65</v>
      </c>
      <c r="E39" s="182">
        <f t="shared" si="0"/>
        <v>78.914256671915169</v>
      </c>
    </row>
    <row r="40" spans="1:5" x14ac:dyDescent="0.25">
      <c r="A40" s="81" t="s">
        <v>108</v>
      </c>
      <c r="B40" s="92"/>
      <c r="C40" s="92"/>
      <c r="D40" s="77">
        <v>39593.65</v>
      </c>
      <c r="E40" s="185"/>
    </row>
    <row r="41" spans="1:5" x14ac:dyDescent="0.25">
      <c r="A41" s="78" t="s">
        <v>597</v>
      </c>
      <c r="B41" s="79">
        <v>665800</v>
      </c>
      <c r="C41" s="79">
        <v>665800</v>
      </c>
      <c r="D41" s="79">
        <v>662936.52</v>
      </c>
      <c r="E41" s="184">
        <f t="shared" si="0"/>
        <v>99.569918894562932</v>
      </c>
    </row>
    <row r="42" spans="1:5" s="2" customFormat="1" x14ac:dyDescent="0.25">
      <c r="A42" s="87" t="s">
        <v>195</v>
      </c>
      <c r="B42" s="88">
        <v>664300</v>
      </c>
      <c r="C42" s="88">
        <v>664300</v>
      </c>
      <c r="D42" s="88">
        <v>661447.41</v>
      </c>
      <c r="E42" s="183">
        <f t="shared" si="0"/>
        <v>99.570587084148727</v>
      </c>
    </row>
    <row r="43" spans="1:5" x14ac:dyDescent="0.25">
      <c r="A43" s="80" t="s">
        <v>52</v>
      </c>
      <c r="B43" s="75">
        <v>614300</v>
      </c>
      <c r="C43" s="75">
        <v>614300</v>
      </c>
      <c r="D43" s="75">
        <v>613586.28</v>
      </c>
      <c r="E43" s="182">
        <f t="shared" si="0"/>
        <v>99.883815725215698</v>
      </c>
    </row>
    <row r="44" spans="1:5" x14ac:dyDescent="0.25">
      <c r="A44" s="81" t="s">
        <v>59</v>
      </c>
      <c r="B44" s="92"/>
      <c r="C44" s="92"/>
      <c r="D44" s="77">
        <v>35258.04</v>
      </c>
      <c r="E44" s="185"/>
    </row>
    <row r="45" spans="1:5" x14ac:dyDescent="0.25">
      <c r="A45" s="81" t="s">
        <v>68</v>
      </c>
      <c r="B45" s="92"/>
      <c r="C45" s="92"/>
      <c r="D45" s="77">
        <v>7631.25</v>
      </c>
      <c r="E45" s="185"/>
    </row>
    <row r="46" spans="1:5" x14ac:dyDescent="0.25">
      <c r="A46" s="81" t="s">
        <v>70</v>
      </c>
      <c r="B46" s="92"/>
      <c r="C46" s="92"/>
      <c r="D46" s="77">
        <v>6759.87</v>
      </c>
      <c r="E46" s="185"/>
    </row>
    <row r="47" spans="1:5" x14ac:dyDescent="0.25">
      <c r="A47" s="81" t="s">
        <v>74</v>
      </c>
      <c r="B47" s="92"/>
      <c r="C47" s="92"/>
      <c r="D47" s="77">
        <v>303.75</v>
      </c>
      <c r="E47" s="185"/>
    </row>
    <row r="48" spans="1:5" x14ac:dyDescent="0.25">
      <c r="A48" s="81" t="s">
        <v>78</v>
      </c>
      <c r="B48" s="92"/>
      <c r="C48" s="92"/>
      <c r="D48" s="77">
        <v>563633.37</v>
      </c>
      <c r="E48" s="185"/>
    </row>
    <row r="49" spans="1:5" x14ac:dyDescent="0.25">
      <c r="A49" s="80" t="s">
        <v>106</v>
      </c>
      <c r="B49" s="75">
        <v>50000</v>
      </c>
      <c r="C49" s="75">
        <v>50000</v>
      </c>
      <c r="D49" s="75">
        <v>47861.13</v>
      </c>
      <c r="E49" s="182">
        <f t="shared" si="0"/>
        <v>95.722259999999991</v>
      </c>
    </row>
    <row r="50" spans="1:5" x14ac:dyDescent="0.25">
      <c r="A50" s="81" t="s">
        <v>108</v>
      </c>
      <c r="B50" s="92"/>
      <c r="C50" s="92"/>
      <c r="D50" s="77">
        <v>47861.13</v>
      </c>
      <c r="E50" s="185"/>
    </row>
    <row r="51" spans="1:5" s="2" customFormat="1" x14ac:dyDescent="0.25">
      <c r="A51" s="87" t="s">
        <v>200</v>
      </c>
      <c r="B51" s="88">
        <v>1500</v>
      </c>
      <c r="C51" s="88">
        <v>1500</v>
      </c>
      <c r="D51" s="88">
        <v>1489.11</v>
      </c>
      <c r="E51" s="183">
        <f t="shared" si="0"/>
        <v>99.274000000000001</v>
      </c>
    </row>
    <row r="52" spans="1:5" x14ac:dyDescent="0.25">
      <c r="A52" s="80" t="s">
        <v>52</v>
      </c>
      <c r="B52" s="75">
        <v>1500</v>
      </c>
      <c r="C52" s="75">
        <v>1500</v>
      </c>
      <c r="D52" s="75">
        <v>1489.11</v>
      </c>
      <c r="E52" s="182">
        <f t="shared" si="0"/>
        <v>99.274000000000001</v>
      </c>
    </row>
    <row r="53" spans="1:5" x14ac:dyDescent="0.25">
      <c r="A53" s="81" t="s">
        <v>59</v>
      </c>
      <c r="B53" s="92"/>
      <c r="C53" s="92"/>
      <c r="D53" s="77">
        <v>1489.11</v>
      </c>
      <c r="E53" s="185"/>
    </row>
    <row r="54" spans="1:5" x14ac:dyDescent="0.25">
      <c r="A54" s="81"/>
      <c r="B54" s="92"/>
      <c r="C54" s="92"/>
      <c r="D54" s="77"/>
      <c r="E54" s="185"/>
    </row>
    <row r="55" spans="1:5" x14ac:dyDescent="0.25">
      <c r="A55" s="81"/>
      <c r="B55" s="92"/>
      <c r="C55" s="92"/>
      <c r="D55" s="77"/>
      <c r="E55" s="185"/>
    </row>
    <row r="56" spans="1:5" x14ac:dyDescent="0.25">
      <c r="A56" s="74" t="s">
        <v>188</v>
      </c>
      <c r="B56" s="75">
        <v>479391</v>
      </c>
      <c r="C56" s="75">
        <v>479391</v>
      </c>
      <c r="D56" s="75">
        <v>297136.03000000003</v>
      </c>
      <c r="E56" s="182">
        <f t="shared" si="0"/>
        <v>61.981979219468045</v>
      </c>
    </row>
    <row r="57" spans="1:5" s="2" customFormat="1" x14ac:dyDescent="0.25">
      <c r="A57" s="87" t="s">
        <v>195</v>
      </c>
      <c r="B57" s="88">
        <v>479391</v>
      </c>
      <c r="C57" s="88">
        <v>479391</v>
      </c>
      <c r="D57" s="88">
        <v>296636.03000000003</v>
      </c>
      <c r="E57" s="183">
        <f t="shared" si="0"/>
        <v>61.87768022345017</v>
      </c>
    </row>
    <row r="58" spans="1:5" s="2" customFormat="1" x14ac:dyDescent="0.25">
      <c r="A58" s="87" t="s">
        <v>252</v>
      </c>
      <c r="B58" s="88">
        <v>0</v>
      </c>
      <c r="C58" s="88">
        <v>0</v>
      </c>
      <c r="D58" s="88">
        <v>500</v>
      </c>
      <c r="E58" s="183"/>
    </row>
    <row r="59" spans="1:5" s="2" customFormat="1" x14ac:dyDescent="0.25">
      <c r="A59" s="87"/>
      <c r="B59" s="93"/>
      <c r="C59" s="93"/>
      <c r="D59" s="88"/>
      <c r="E59" s="183"/>
    </row>
    <row r="60" spans="1:5" x14ac:dyDescent="0.25">
      <c r="A60" s="74" t="s">
        <v>367</v>
      </c>
      <c r="B60" s="75">
        <v>479391</v>
      </c>
      <c r="C60" s="75">
        <v>479391</v>
      </c>
      <c r="D60" s="75">
        <v>297136.03000000003</v>
      </c>
      <c r="E60" s="182">
        <f t="shared" si="0"/>
        <v>61.981979219468045</v>
      </c>
    </row>
    <row r="61" spans="1:5" x14ac:dyDescent="0.25">
      <c r="A61" s="78" t="s">
        <v>368</v>
      </c>
      <c r="B61" s="79">
        <v>208173</v>
      </c>
      <c r="C61" s="79">
        <v>208173</v>
      </c>
      <c r="D61" s="79">
        <v>196912.67</v>
      </c>
      <c r="E61" s="184">
        <f t="shared" si="0"/>
        <v>94.590878740278526</v>
      </c>
    </row>
    <row r="62" spans="1:5" s="2" customFormat="1" x14ac:dyDescent="0.25">
      <c r="A62" s="87" t="s">
        <v>195</v>
      </c>
      <c r="B62" s="88">
        <v>208173</v>
      </c>
      <c r="C62" s="88">
        <v>208173</v>
      </c>
      <c r="D62" s="88">
        <v>196912.67</v>
      </c>
      <c r="E62" s="183">
        <f t="shared" si="0"/>
        <v>94.590878740278526</v>
      </c>
    </row>
    <row r="63" spans="1:5" x14ac:dyDescent="0.25">
      <c r="A63" s="80" t="s">
        <v>45</v>
      </c>
      <c r="B63" s="75">
        <v>175000</v>
      </c>
      <c r="C63" s="75">
        <v>175000</v>
      </c>
      <c r="D63" s="75">
        <v>168083.24</v>
      </c>
      <c r="E63" s="182">
        <f t="shared" si="0"/>
        <v>96.04756571428571</v>
      </c>
    </row>
    <row r="64" spans="1:5" x14ac:dyDescent="0.25">
      <c r="A64" s="81" t="s">
        <v>47</v>
      </c>
      <c r="B64" s="92"/>
      <c r="C64" s="92"/>
      <c r="D64" s="77">
        <v>144277.51999999999</v>
      </c>
      <c r="E64" s="185"/>
    </row>
    <row r="65" spans="1:5" x14ac:dyDescent="0.25">
      <c r="A65" s="81" t="s">
        <v>51</v>
      </c>
      <c r="B65" s="92"/>
      <c r="C65" s="92"/>
      <c r="D65" s="77">
        <v>23805.72</v>
      </c>
      <c r="E65" s="185"/>
    </row>
    <row r="66" spans="1:5" x14ac:dyDescent="0.25">
      <c r="A66" s="80" t="s">
        <v>52</v>
      </c>
      <c r="B66" s="75">
        <v>33173</v>
      </c>
      <c r="C66" s="75">
        <v>33173</v>
      </c>
      <c r="D66" s="75">
        <v>28829.43</v>
      </c>
      <c r="E66" s="182">
        <f t="shared" si="0"/>
        <v>86.906309347963713</v>
      </c>
    </row>
    <row r="67" spans="1:5" x14ac:dyDescent="0.25">
      <c r="A67" s="81" t="s">
        <v>54</v>
      </c>
      <c r="B67" s="92"/>
      <c r="C67" s="92"/>
      <c r="D67" s="77">
        <v>3566.68</v>
      </c>
      <c r="E67" s="185"/>
    </row>
    <row r="68" spans="1:5" x14ac:dyDescent="0.25">
      <c r="A68" s="81" t="s">
        <v>56</v>
      </c>
      <c r="B68" s="92"/>
      <c r="C68" s="92"/>
      <c r="D68" s="77">
        <v>561.25</v>
      </c>
      <c r="E68" s="185"/>
    </row>
    <row r="69" spans="1:5" x14ac:dyDescent="0.25">
      <c r="A69" s="81" t="s">
        <v>68</v>
      </c>
      <c r="B69" s="92"/>
      <c r="C69" s="92"/>
      <c r="D69" s="77">
        <v>19745.02</v>
      </c>
      <c r="E69" s="185"/>
    </row>
    <row r="70" spans="1:5" x14ac:dyDescent="0.25">
      <c r="A70" s="81" t="s">
        <v>80</v>
      </c>
      <c r="B70" s="92"/>
      <c r="C70" s="92"/>
      <c r="D70" s="77">
        <v>4956.4799999999996</v>
      </c>
      <c r="E70" s="185"/>
    </row>
    <row r="71" spans="1:5" x14ac:dyDescent="0.25">
      <c r="A71" s="78" t="s">
        <v>369</v>
      </c>
      <c r="B71" s="79">
        <v>40000</v>
      </c>
      <c r="C71" s="79">
        <v>40000</v>
      </c>
      <c r="D71" s="79">
        <v>39500</v>
      </c>
      <c r="E71" s="184">
        <f t="shared" si="0"/>
        <v>98.75</v>
      </c>
    </row>
    <row r="72" spans="1:5" s="2" customFormat="1" x14ac:dyDescent="0.25">
      <c r="A72" s="87" t="s">
        <v>195</v>
      </c>
      <c r="B72" s="88">
        <v>40000</v>
      </c>
      <c r="C72" s="88">
        <v>40000</v>
      </c>
      <c r="D72" s="88">
        <v>39500</v>
      </c>
      <c r="E72" s="183">
        <f t="shared" ref="E72:E110" si="1">D72/C72*100</f>
        <v>98.75</v>
      </c>
    </row>
    <row r="73" spans="1:5" x14ac:dyDescent="0.25">
      <c r="A73" s="80" t="s">
        <v>106</v>
      </c>
      <c r="B73" s="75">
        <v>40000</v>
      </c>
      <c r="C73" s="75">
        <v>40000</v>
      </c>
      <c r="D73" s="75">
        <v>39500</v>
      </c>
      <c r="E73" s="182">
        <f t="shared" si="1"/>
        <v>98.75</v>
      </c>
    </row>
    <row r="74" spans="1:5" x14ac:dyDescent="0.25">
      <c r="A74" s="81" t="s">
        <v>108</v>
      </c>
      <c r="B74" s="92"/>
      <c r="C74" s="92"/>
      <c r="D74" s="77">
        <v>33500</v>
      </c>
      <c r="E74" s="185"/>
    </row>
    <row r="75" spans="1:5" x14ac:dyDescent="0.25">
      <c r="A75" s="81" t="s">
        <v>110</v>
      </c>
      <c r="B75" s="92"/>
      <c r="C75" s="92"/>
      <c r="D75" s="77">
        <v>6000</v>
      </c>
      <c r="E75" s="185"/>
    </row>
    <row r="76" spans="1:5" x14ac:dyDescent="0.25">
      <c r="A76" s="78" t="s">
        <v>370</v>
      </c>
      <c r="B76" s="79">
        <v>30000</v>
      </c>
      <c r="C76" s="79">
        <v>30000</v>
      </c>
      <c r="D76" s="79">
        <v>30000</v>
      </c>
      <c r="E76" s="184">
        <f t="shared" si="1"/>
        <v>100</v>
      </c>
    </row>
    <row r="77" spans="1:5" s="2" customFormat="1" x14ac:dyDescent="0.25">
      <c r="A77" s="87" t="s">
        <v>195</v>
      </c>
      <c r="B77" s="88">
        <v>30000</v>
      </c>
      <c r="C77" s="88">
        <v>30000</v>
      </c>
      <c r="D77" s="88">
        <v>30000</v>
      </c>
      <c r="E77" s="183">
        <f t="shared" si="1"/>
        <v>100</v>
      </c>
    </row>
    <row r="78" spans="1:5" x14ac:dyDescent="0.25">
      <c r="A78" s="80" t="s">
        <v>106</v>
      </c>
      <c r="B78" s="75">
        <v>30000</v>
      </c>
      <c r="C78" s="75">
        <v>30000</v>
      </c>
      <c r="D78" s="75">
        <v>30000</v>
      </c>
      <c r="E78" s="182">
        <f t="shared" si="1"/>
        <v>100</v>
      </c>
    </row>
    <row r="79" spans="1:5" x14ac:dyDescent="0.25">
      <c r="A79" s="81" t="s">
        <v>108</v>
      </c>
      <c r="B79" s="92"/>
      <c r="C79" s="92"/>
      <c r="D79" s="77">
        <v>30000</v>
      </c>
      <c r="E79" s="185"/>
    </row>
    <row r="80" spans="1:5" x14ac:dyDescent="0.25">
      <c r="A80" s="78" t="s">
        <v>371</v>
      </c>
      <c r="B80" s="79">
        <v>150000</v>
      </c>
      <c r="C80" s="79">
        <v>150000</v>
      </c>
      <c r="D80" s="79">
        <v>0</v>
      </c>
      <c r="E80" s="184">
        <f t="shared" si="1"/>
        <v>0</v>
      </c>
    </row>
    <row r="81" spans="1:5" s="2" customFormat="1" x14ac:dyDescent="0.25">
      <c r="A81" s="87" t="s">
        <v>195</v>
      </c>
      <c r="B81" s="88">
        <v>150000</v>
      </c>
      <c r="C81" s="88">
        <v>150000</v>
      </c>
      <c r="D81" s="88">
        <v>0</v>
      </c>
      <c r="E81" s="183">
        <f t="shared" si="1"/>
        <v>0</v>
      </c>
    </row>
    <row r="82" spans="1:5" x14ac:dyDescent="0.25">
      <c r="A82" s="80" t="s">
        <v>106</v>
      </c>
      <c r="B82" s="75">
        <v>150000</v>
      </c>
      <c r="C82" s="75">
        <v>150000</v>
      </c>
      <c r="D82" s="75">
        <v>0</v>
      </c>
      <c r="E82" s="182">
        <f t="shared" si="1"/>
        <v>0</v>
      </c>
    </row>
    <row r="83" spans="1:5" x14ac:dyDescent="0.25">
      <c r="A83" s="78" t="s">
        <v>372</v>
      </c>
      <c r="B83" s="79">
        <v>6636</v>
      </c>
      <c r="C83" s="79">
        <v>6636</v>
      </c>
      <c r="D83" s="79">
        <v>7136</v>
      </c>
      <c r="E83" s="184">
        <f t="shared" si="1"/>
        <v>107.53465943339361</v>
      </c>
    </row>
    <row r="84" spans="1:5" s="2" customFormat="1" x14ac:dyDescent="0.25">
      <c r="A84" s="87" t="s">
        <v>195</v>
      </c>
      <c r="B84" s="88">
        <v>6636</v>
      </c>
      <c r="C84" s="88">
        <v>6636</v>
      </c>
      <c r="D84" s="88">
        <v>6636</v>
      </c>
      <c r="E84" s="183">
        <f t="shared" si="1"/>
        <v>100</v>
      </c>
    </row>
    <row r="85" spans="1:5" x14ac:dyDescent="0.25">
      <c r="A85" s="80" t="s">
        <v>106</v>
      </c>
      <c r="B85" s="75">
        <v>6636</v>
      </c>
      <c r="C85" s="75">
        <v>6636</v>
      </c>
      <c r="D85" s="75">
        <v>6636</v>
      </c>
      <c r="E85" s="182">
        <f t="shared" si="1"/>
        <v>100</v>
      </c>
    </row>
    <row r="86" spans="1:5" x14ac:dyDescent="0.25">
      <c r="A86" s="81" t="s">
        <v>108</v>
      </c>
      <c r="B86" s="92"/>
      <c r="C86" s="92"/>
      <c r="D86" s="77">
        <v>6636</v>
      </c>
      <c r="E86" s="185"/>
    </row>
    <row r="87" spans="1:5" s="2" customFormat="1" x14ac:dyDescent="0.25">
      <c r="A87" s="87" t="s">
        <v>252</v>
      </c>
      <c r="B87" s="88">
        <v>0</v>
      </c>
      <c r="C87" s="88">
        <v>0</v>
      </c>
      <c r="D87" s="88">
        <v>500</v>
      </c>
      <c r="E87" s="186" t="s">
        <v>649</v>
      </c>
    </row>
    <row r="88" spans="1:5" x14ac:dyDescent="0.25">
      <c r="A88" s="80" t="s">
        <v>106</v>
      </c>
      <c r="B88" s="75">
        <v>0</v>
      </c>
      <c r="C88" s="75">
        <v>0</v>
      </c>
      <c r="D88" s="75">
        <v>500</v>
      </c>
      <c r="E88" s="187" t="s">
        <v>649</v>
      </c>
    </row>
    <row r="89" spans="1:5" x14ac:dyDescent="0.25">
      <c r="A89" s="81" t="s">
        <v>110</v>
      </c>
      <c r="B89" s="92"/>
      <c r="C89" s="92"/>
      <c r="D89" s="77">
        <v>500</v>
      </c>
      <c r="E89" s="185"/>
    </row>
    <row r="90" spans="1:5" x14ac:dyDescent="0.25">
      <c r="A90" s="78" t="s">
        <v>373</v>
      </c>
      <c r="B90" s="79">
        <v>3982</v>
      </c>
      <c r="C90" s="79">
        <v>3982</v>
      </c>
      <c r="D90" s="79">
        <v>3982</v>
      </c>
      <c r="E90" s="184">
        <f t="shared" si="1"/>
        <v>100</v>
      </c>
    </row>
    <row r="91" spans="1:5" s="2" customFormat="1" x14ac:dyDescent="0.25">
      <c r="A91" s="87" t="s">
        <v>195</v>
      </c>
      <c r="B91" s="88">
        <v>3982</v>
      </c>
      <c r="C91" s="88">
        <v>3982</v>
      </c>
      <c r="D91" s="88">
        <v>3982</v>
      </c>
      <c r="E91" s="183">
        <f t="shared" si="1"/>
        <v>100</v>
      </c>
    </row>
    <row r="92" spans="1:5" x14ac:dyDescent="0.25">
      <c r="A92" s="80" t="s">
        <v>106</v>
      </c>
      <c r="B92" s="75">
        <v>3982</v>
      </c>
      <c r="C92" s="75">
        <v>3982</v>
      </c>
      <c r="D92" s="75">
        <v>3982</v>
      </c>
      <c r="E92" s="182">
        <f t="shared" si="1"/>
        <v>100</v>
      </c>
    </row>
    <row r="93" spans="1:5" x14ac:dyDescent="0.25">
      <c r="A93" s="81" t="s">
        <v>108</v>
      </c>
      <c r="B93" s="92"/>
      <c r="C93" s="92"/>
      <c r="D93" s="77">
        <v>3982</v>
      </c>
      <c r="E93" s="185"/>
    </row>
    <row r="94" spans="1:5" x14ac:dyDescent="0.25">
      <c r="A94" s="78" t="s">
        <v>374</v>
      </c>
      <c r="B94" s="79">
        <v>100</v>
      </c>
      <c r="C94" s="79">
        <v>100</v>
      </c>
      <c r="D94" s="79">
        <v>0</v>
      </c>
      <c r="E94" s="184">
        <f t="shared" si="1"/>
        <v>0</v>
      </c>
    </row>
    <row r="95" spans="1:5" s="2" customFormat="1" x14ac:dyDescent="0.25">
      <c r="A95" s="87" t="s">
        <v>195</v>
      </c>
      <c r="B95" s="88">
        <v>100</v>
      </c>
      <c r="C95" s="88">
        <v>100</v>
      </c>
      <c r="D95" s="88">
        <v>0</v>
      </c>
      <c r="E95" s="183">
        <f t="shared" si="1"/>
        <v>0</v>
      </c>
    </row>
    <row r="96" spans="1:5" x14ac:dyDescent="0.25">
      <c r="A96" s="80" t="s">
        <v>52</v>
      </c>
      <c r="B96" s="75">
        <v>100</v>
      </c>
      <c r="C96" s="75">
        <v>100</v>
      </c>
      <c r="D96" s="75">
        <v>0</v>
      </c>
      <c r="E96" s="182">
        <f t="shared" si="1"/>
        <v>0</v>
      </c>
    </row>
    <row r="97" spans="1:5" x14ac:dyDescent="0.25">
      <c r="A97" s="78" t="s">
        <v>375</v>
      </c>
      <c r="B97" s="79">
        <v>10000</v>
      </c>
      <c r="C97" s="79">
        <v>10000</v>
      </c>
      <c r="D97" s="79">
        <v>8411.25</v>
      </c>
      <c r="E97" s="184">
        <f t="shared" si="1"/>
        <v>84.112499999999997</v>
      </c>
    </row>
    <row r="98" spans="1:5" s="2" customFormat="1" x14ac:dyDescent="0.25">
      <c r="A98" s="87" t="s">
        <v>195</v>
      </c>
      <c r="B98" s="88">
        <v>10000</v>
      </c>
      <c r="C98" s="88">
        <v>10000</v>
      </c>
      <c r="D98" s="88">
        <v>8411.25</v>
      </c>
      <c r="E98" s="183">
        <f t="shared" si="1"/>
        <v>84.112499999999997</v>
      </c>
    </row>
    <row r="99" spans="1:5" x14ac:dyDescent="0.25">
      <c r="A99" s="80" t="s">
        <v>102</v>
      </c>
      <c r="B99" s="75">
        <v>10000</v>
      </c>
      <c r="C99" s="75">
        <v>10000</v>
      </c>
      <c r="D99" s="75">
        <v>8411.25</v>
      </c>
      <c r="E99" s="182">
        <f t="shared" si="1"/>
        <v>84.112499999999997</v>
      </c>
    </row>
    <row r="100" spans="1:5" x14ac:dyDescent="0.25">
      <c r="A100" s="81" t="s">
        <v>105</v>
      </c>
      <c r="B100" s="92"/>
      <c r="C100" s="92"/>
      <c r="D100" s="77">
        <v>8411.25</v>
      </c>
      <c r="E100" s="185"/>
    </row>
    <row r="101" spans="1:5" x14ac:dyDescent="0.25">
      <c r="A101" s="78" t="s">
        <v>376</v>
      </c>
      <c r="B101" s="79">
        <v>17000</v>
      </c>
      <c r="C101" s="79">
        <v>17000</v>
      </c>
      <c r="D101" s="79">
        <v>11194.11</v>
      </c>
      <c r="E101" s="184">
        <f t="shared" si="1"/>
        <v>65.84770588235294</v>
      </c>
    </row>
    <row r="102" spans="1:5" s="2" customFormat="1" x14ac:dyDescent="0.25">
      <c r="A102" s="87" t="s">
        <v>195</v>
      </c>
      <c r="B102" s="88">
        <v>17000</v>
      </c>
      <c r="C102" s="88">
        <v>17000</v>
      </c>
      <c r="D102" s="88">
        <v>11194.11</v>
      </c>
      <c r="E102" s="183">
        <f t="shared" si="1"/>
        <v>65.84770588235294</v>
      </c>
    </row>
    <row r="103" spans="1:5" x14ac:dyDescent="0.25">
      <c r="A103" s="80" t="s">
        <v>52</v>
      </c>
      <c r="B103" s="75">
        <v>2000</v>
      </c>
      <c r="C103" s="75">
        <v>2000</v>
      </c>
      <c r="D103" s="75">
        <v>1194.1099999999999</v>
      </c>
      <c r="E103" s="182">
        <f t="shared" si="1"/>
        <v>59.705500000000001</v>
      </c>
    </row>
    <row r="104" spans="1:5" x14ac:dyDescent="0.25">
      <c r="A104" s="81" t="s">
        <v>76</v>
      </c>
      <c r="B104" s="92"/>
      <c r="C104" s="92"/>
      <c r="D104" s="77">
        <v>1194.1099999999999</v>
      </c>
      <c r="E104" s="185"/>
    </row>
    <row r="105" spans="1:5" x14ac:dyDescent="0.25">
      <c r="A105" s="80" t="s">
        <v>96</v>
      </c>
      <c r="B105" s="75">
        <v>5000</v>
      </c>
      <c r="C105" s="75">
        <v>5000</v>
      </c>
      <c r="D105" s="75">
        <v>0</v>
      </c>
      <c r="E105" s="182">
        <f t="shared" si="1"/>
        <v>0</v>
      </c>
    </row>
    <row r="106" spans="1:5" x14ac:dyDescent="0.25">
      <c r="A106" s="80" t="s">
        <v>106</v>
      </c>
      <c r="B106" s="75">
        <v>10000</v>
      </c>
      <c r="C106" s="75">
        <v>10000</v>
      </c>
      <c r="D106" s="75">
        <v>10000</v>
      </c>
      <c r="E106" s="182">
        <f t="shared" si="1"/>
        <v>100</v>
      </c>
    </row>
    <row r="107" spans="1:5" x14ac:dyDescent="0.25">
      <c r="A107" s="81" t="s">
        <v>108</v>
      </c>
      <c r="B107" s="92"/>
      <c r="C107" s="92"/>
      <c r="D107" s="77">
        <v>10000</v>
      </c>
      <c r="E107" s="185"/>
    </row>
    <row r="108" spans="1:5" x14ac:dyDescent="0.25">
      <c r="A108" s="78" t="s">
        <v>377</v>
      </c>
      <c r="B108" s="79">
        <v>13500</v>
      </c>
      <c r="C108" s="79">
        <v>13500</v>
      </c>
      <c r="D108" s="79">
        <v>0</v>
      </c>
      <c r="E108" s="184">
        <f t="shared" si="1"/>
        <v>0</v>
      </c>
    </row>
    <row r="109" spans="1:5" s="2" customFormat="1" x14ac:dyDescent="0.25">
      <c r="A109" s="87" t="s">
        <v>195</v>
      </c>
      <c r="B109" s="88">
        <v>13500</v>
      </c>
      <c r="C109" s="88">
        <v>13500</v>
      </c>
      <c r="D109" s="88">
        <v>0</v>
      </c>
      <c r="E109" s="183">
        <f t="shared" si="1"/>
        <v>0</v>
      </c>
    </row>
    <row r="110" spans="1:5" x14ac:dyDescent="0.25">
      <c r="A110" s="80" t="s">
        <v>52</v>
      </c>
      <c r="B110" s="75">
        <v>13500</v>
      </c>
      <c r="C110" s="75">
        <v>13500</v>
      </c>
      <c r="D110" s="75">
        <v>0</v>
      </c>
      <c r="E110" s="182">
        <f t="shared" si="1"/>
        <v>0</v>
      </c>
    </row>
    <row r="111" spans="1:5" x14ac:dyDescent="0.25">
      <c r="A111" s="80"/>
      <c r="B111" s="75"/>
      <c r="C111" s="75"/>
      <c r="D111" s="75"/>
      <c r="E111" s="182"/>
    </row>
    <row r="112" spans="1:5" x14ac:dyDescent="0.25">
      <c r="A112" s="80"/>
      <c r="B112" s="75"/>
      <c r="C112" s="75"/>
      <c r="D112" s="75"/>
      <c r="E112" s="182"/>
    </row>
    <row r="113" spans="1:5" x14ac:dyDescent="0.25">
      <c r="A113" s="80"/>
      <c r="B113" s="75"/>
      <c r="C113" s="75"/>
      <c r="D113" s="75"/>
      <c r="E113" s="182"/>
    </row>
    <row r="114" spans="1:5" x14ac:dyDescent="0.25">
      <c r="A114" s="80"/>
      <c r="B114" s="75"/>
      <c r="C114" s="75"/>
      <c r="D114" s="75"/>
      <c r="E114" s="182"/>
    </row>
    <row r="115" spans="1:5" x14ac:dyDescent="0.25">
      <c r="A115" s="80"/>
      <c r="B115" s="75"/>
      <c r="C115" s="75"/>
      <c r="D115" s="75"/>
      <c r="E115" s="182"/>
    </row>
    <row r="116" spans="1:5" x14ac:dyDescent="0.25">
      <c r="A116" s="80"/>
      <c r="B116" s="75"/>
      <c r="C116" s="75"/>
      <c r="D116" s="75"/>
      <c r="E116" s="182"/>
    </row>
    <row r="117" spans="1:5" x14ac:dyDescent="0.25">
      <c r="A117" s="80"/>
      <c r="B117" s="75"/>
      <c r="C117" s="75"/>
      <c r="D117" s="75"/>
      <c r="E117" s="182"/>
    </row>
    <row r="118" spans="1:5" x14ac:dyDescent="0.25">
      <c r="A118" s="80"/>
      <c r="B118" s="75"/>
      <c r="C118" s="75"/>
      <c r="D118" s="75"/>
      <c r="E118" s="182"/>
    </row>
    <row r="119" spans="1:5" x14ac:dyDescent="0.25">
      <c r="A119" s="85" t="s">
        <v>185</v>
      </c>
      <c r="B119" s="86">
        <v>4131131</v>
      </c>
      <c r="C119" s="86">
        <v>4131131</v>
      </c>
      <c r="D119" s="86">
        <v>3225206.59</v>
      </c>
      <c r="E119" s="181">
        <f t="shared" ref="E119:E181" si="2">D119/C119*100</f>
        <v>78.070789573121729</v>
      </c>
    </row>
    <row r="120" spans="1:5" x14ac:dyDescent="0.25">
      <c r="A120" s="74" t="s">
        <v>189</v>
      </c>
      <c r="B120" s="75">
        <v>4131131</v>
      </c>
      <c r="C120" s="75">
        <v>4131131</v>
      </c>
      <c r="D120" s="75">
        <v>3225206.59</v>
      </c>
      <c r="E120" s="182">
        <f t="shared" si="2"/>
        <v>78.070789573121729</v>
      </c>
    </row>
    <row r="121" spans="1:5" s="2" customFormat="1" x14ac:dyDescent="0.25">
      <c r="A121" s="87" t="s">
        <v>195</v>
      </c>
      <c r="B121" s="88">
        <v>3551131</v>
      </c>
      <c r="C121" s="88">
        <v>3551131</v>
      </c>
      <c r="D121" s="88">
        <v>2831016.81</v>
      </c>
      <c r="E121" s="183">
        <f t="shared" si="2"/>
        <v>79.721553781034842</v>
      </c>
    </row>
    <row r="122" spans="1:5" s="2" customFormat="1" x14ac:dyDescent="0.25">
      <c r="A122" s="87" t="s">
        <v>199</v>
      </c>
      <c r="B122" s="88">
        <v>380000</v>
      </c>
      <c r="C122" s="88">
        <v>380000</v>
      </c>
      <c r="D122" s="88">
        <v>394189.78</v>
      </c>
      <c r="E122" s="183">
        <f t="shared" si="2"/>
        <v>103.73415263157895</v>
      </c>
    </row>
    <row r="123" spans="1:5" s="2" customFormat="1" x14ac:dyDescent="0.25">
      <c r="A123" s="87" t="s">
        <v>200</v>
      </c>
      <c r="B123" s="88">
        <v>200000</v>
      </c>
      <c r="C123" s="88">
        <v>200000</v>
      </c>
      <c r="D123" s="88">
        <v>0</v>
      </c>
      <c r="E123" s="183">
        <f t="shared" si="2"/>
        <v>0</v>
      </c>
    </row>
    <row r="124" spans="1:5" s="2" customFormat="1" ht="13.5" customHeight="1" x14ac:dyDescent="0.25">
      <c r="A124" s="87"/>
      <c r="B124" s="88"/>
      <c r="C124" s="88"/>
      <c r="D124" s="93"/>
      <c r="E124" s="183"/>
    </row>
    <row r="125" spans="1:5" x14ac:dyDescent="0.25">
      <c r="A125" s="74" t="s">
        <v>378</v>
      </c>
      <c r="B125" s="75">
        <v>1228771</v>
      </c>
      <c r="C125" s="75">
        <v>1228771</v>
      </c>
      <c r="D125" s="75">
        <v>1099228.53</v>
      </c>
      <c r="E125" s="182">
        <f t="shared" si="2"/>
        <v>89.45755799900877</v>
      </c>
    </row>
    <row r="126" spans="1:5" ht="13.5" customHeight="1" x14ac:dyDescent="0.25">
      <c r="A126" s="78" t="s">
        <v>379</v>
      </c>
      <c r="B126" s="79">
        <v>150519</v>
      </c>
      <c r="C126" s="79">
        <v>150519</v>
      </c>
      <c r="D126" s="79">
        <v>142300.84</v>
      </c>
      <c r="E126" s="184">
        <f t="shared" si="2"/>
        <v>94.540117858874964</v>
      </c>
    </row>
    <row r="127" spans="1:5" s="2" customFormat="1" ht="13.5" customHeight="1" x14ac:dyDescent="0.25">
      <c r="A127" s="87" t="s">
        <v>195</v>
      </c>
      <c r="B127" s="88">
        <v>150519</v>
      </c>
      <c r="C127" s="88">
        <v>150519</v>
      </c>
      <c r="D127" s="88">
        <v>142300.84</v>
      </c>
      <c r="E127" s="183">
        <f t="shared" si="2"/>
        <v>94.540117858874964</v>
      </c>
    </row>
    <row r="128" spans="1:5" ht="13.5" customHeight="1" x14ac:dyDescent="0.25">
      <c r="A128" s="80" t="s">
        <v>45</v>
      </c>
      <c r="B128" s="75">
        <v>19900</v>
      </c>
      <c r="C128" s="75">
        <v>19900</v>
      </c>
      <c r="D128" s="75">
        <v>17769.86</v>
      </c>
      <c r="E128" s="182">
        <f t="shared" si="2"/>
        <v>89.295778894472363</v>
      </c>
    </row>
    <row r="129" spans="1:5" ht="13.5" customHeight="1" x14ac:dyDescent="0.25">
      <c r="A129" s="81" t="s">
        <v>49</v>
      </c>
      <c r="B129" s="92"/>
      <c r="C129" s="92"/>
      <c r="D129" s="77">
        <v>17769.86</v>
      </c>
      <c r="E129" s="185"/>
    </row>
    <row r="130" spans="1:5" ht="13.5" customHeight="1" x14ac:dyDescent="0.25">
      <c r="A130" s="80" t="s">
        <v>52</v>
      </c>
      <c r="B130" s="75">
        <v>127964</v>
      </c>
      <c r="C130" s="75">
        <v>127964</v>
      </c>
      <c r="D130" s="75">
        <v>123203.75</v>
      </c>
      <c r="E130" s="182">
        <f t="shared" si="2"/>
        <v>96.280008439873711</v>
      </c>
    </row>
    <row r="131" spans="1:5" ht="13.5" customHeight="1" x14ac:dyDescent="0.25">
      <c r="A131" s="81" t="s">
        <v>54</v>
      </c>
      <c r="B131" s="92"/>
      <c r="C131" s="92"/>
      <c r="D131" s="77">
        <v>3855.93</v>
      </c>
      <c r="E131" s="185"/>
    </row>
    <row r="132" spans="1:5" ht="13.5" customHeight="1" x14ac:dyDescent="0.25">
      <c r="A132" s="81" t="s">
        <v>56</v>
      </c>
      <c r="B132" s="92"/>
      <c r="C132" s="92"/>
      <c r="D132" s="77">
        <v>8863.98</v>
      </c>
      <c r="E132" s="185"/>
    </row>
    <row r="133" spans="1:5" ht="13.5" customHeight="1" x14ac:dyDescent="0.25">
      <c r="A133" s="81" t="s">
        <v>59</v>
      </c>
      <c r="B133" s="92"/>
      <c r="C133" s="92"/>
      <c r="D133" s="77">
        <v>360</v>
      </c>
      <c r="E133" s="185"/>
    </row>
    <row r="134" spans="1:5" ht="13.5" customHeight="1" x14ac:dyDescent="0.25">
      <c r="A134" s="81" t="s">
        <v>68</v>
      </c>
      <c r="B134" s="92"/>
      <c r="C134" s="92"/>
      <c r="D134" s="77">
        <v>109436.42</v>
      </c>
      <c r="E134" s="185"/>
    </row>
    <row r="135" spans="1:5" ht="13.5" customHeight="1" x14ac:dyDescent="0.25">
      <c r="A135" s="81" t="s">
        <v>80</v>
      </c>
      <c r="B135" s="92"/>
      <c r="C135" s="92"/>
      <c r="D135" s="77">
        <v>687.42</v>
      </c>
      <c r="E135" s="185"/>
    </row>
    <row r="136" spans="1:5" ht="13.5" customHeight="1" x14ac:dyDescent="0.25">
      <c r="A136" s="80" t="s">
        <v>102</v>
      </c>
      <c r="B136" s="75">
        <v>2655</v>
      </c>
      <c r="C136" s="75">
        <v>2655</v>
      </c>
      <c r="D136" s="75">
        <v>1327.23</v>
      </c>
      <c r="E136" s="182">
        <f t="shared" si="2"/>
        <v>49.989830508474576</v>
      </c>
    </row>
    <row r="137" spans="1:5" ht="13.5" customHeight="1" x14ac:dyDescent="0.25">
      <c r="A137" s="81" t="s">
        <v>104</v>
      </c>
      <c r="B137" s="92"/>
      <c r="C137" s="92"/>
      <c r="D137" s="77">
        <v>1327.23</v>
      </c>
      <c r="E137" s="185"/>
    </row>
    <row r="138" spans="1:5" x14ac:dyDescent="0.25">
      <c r="A138" s="78" t="s">
        <v>381</v>
      </c>
      <c r="B138" s="79">
        <v>1055006</v>
      </c>
      <c r="C138" s="79">
        <v>1055006</v>
      </c>
      <c r="D138" s="79">
        <v>944604.38</v>
      </c>
      <c r="E138" s="184">
        <f t="shared" si="2"/>
        <v>89.53545098321716</v>
      </c>
    </row>
    <row r="139" spans="1:5" s="2" customFormat="1" x14ac:dyDescent="0.25">
      <c r="A139" s="87" t="s">
        <v>195</v>
      </c>
      <c r="B139" s="88">
        <v>1055006</v>
      </c>
      <c r="C139" s="88">
        <v>1055006</v>
      </c>
      <c r="D139" s="88">
        <v>944604.38</v>
      </c>
      <c r="E139" s="183">
        <f t="shared" si="2"/>
        <v>89.53545098321716</v>
      </c>
    </row>
    <row r="140" spans="1:5" ht="13.5" customHeight="1" x14ac:dyDescent="0.25">
      <c r="A140" s="80" t="s">
        <v>52</v>
      </c>
      <c r="B140" s="75">
        <v>1026436</v>
      </c>
      <c r="C140" s="75">
        <v>1026436</v>
      </c>
      <c r="D140" s="75">
        <v>933642.2</v>
      </c>
      <c r="E140" s="182">
        <f t="shared" si="2"/>
        <v>90.959611704967486</v>
      </c>
    </row>
    <row r="141" spans="1:5" ht="13.5" customHeight="1" x14ac:dyDescent="0.25">
      <c r="A141" s="81" t="s">
        <v>59</v>
      </c>
      <c r="B141" s="92"/>
      <c r="C141" s="92"/>
      <c r="D141" s="77">
        <v>37736.080000000002</v>
      </c>
      <c r="E141" s="185"/>
    </row>
    <row r="142" spans="1:5" ht="13.5" customHeight="1" x14ac:dyDescent="0.25">
      <c r="A142" s="81" t="s">
        <v>61</v>
      </c>
      <c r="B142" s="92"/>
      <c r="C142" s="92"/>
      <c r="D142" s="77">
        <v>142177.35999999999</v>
      </c>
      <c r="E142" s="185"/>
    </row>
    <row r="143" spans="1:5" ht="13.5" customHeight="1" x14ac:dyDescent="0.25">
      <c r="A143" s="81" t="s">
        <v>62</v>
      </c>
      <c r="B143" s="92"/>
      <c r="C143" s="92"/>
      <c r="D143" s="77">
        <v>3311.06</v>
      </c>
      <c r="E143" s="185"/>
    </row>
    <row r="144" spans="1:5" ht="13.5" customHeight="1" x14ac:dyDescent="0.25">
      <c r="A144" s="81" t="s">
        <v>380</v>
      </c>
      <c r="B144" s="92"/>
      <c r="C144" s="92"/>
      <c r="D144" s="77">
        <v>6165.62</v>
      </c>
      <c r="E144" s="185"/>
    </row>
    <row r="145" spans="1:5" ht="13.5" customHeight="1" x14ac:dyDescent="0.25">
      <c r="A145" s="81" t="s">
        <v>66</v>
      </c>
      <c r="B145" s="92"/>
      <c r="C145" s="92"/>
      <c r="D145" s="77">
        <v>149280.37</v>
      </c>
      <c r="E145" s="185"/>
    </row>
    <row r="146" spans="1:5" ht="13.5" customHeight="1" x14ac:dyDescent="0.25">
      <c r="A146" s="81" t="s">
        <v>67</v>
      </c>
      <c r="B146" s="92"/>
      <c r="C146" s="92"/>
      <c r="D146" s="77">
        <v>31415.46</v>
      </c>
      <c r="E146" s="185"/>
    </row>
    <row r="147" spans="1:5" ht="13.5" customHeight="1" x14ac:dyDescent="0.25">
      <c r="A147" s="81" t="s">
        <v>68</v>
      </c>
      <c r="B147" s="92"/>
      <c r="C147" s="92"/>
      <c r="D147" s="77">
        <v>46224.77</v>
      </c>
      <c r="E147" s="185"/>
    </row>
    <row r="148" spans="1:5" ht="13.5" customHeight="1" x14ac:dyDescent="0.25">
      <c r="A148" s="81" t="s">
        <v>69</v>
      </c>
      <c r="B148" s="92"/>
      <c r="C148" s="92"/>
      <c r="D148" s="77">
        <v>103558.21</v>
      </c>
      <c r="E148" s="185"/>
    </row>
    <row r="149" spans="1:5" ht="13.5" customHeight="1" x14ac:dyDescent="0.25">
      <c r="A149" s="81" t="s">
        <v>70</v>
      </c>
      <c r="B149" s="92"/>
      <c r="C149" s="92"/>
      <c r="D149" s="77">
        <v>81172.820000000007</v>
      </c>
      <c r="E149" s="185"/>
    </row>
    <row r="150" spans="1:5" ht="13.5" customHeight="1" x14ac:dyDescent="0.25">
      <c r="A150" s="81" t="s">
        <v>71</v>
      </c>
      <c r="B150" s="92"/>
      <c r="C150" s="92"/>
      <c r="D150" s="77">
        <v>841.49</v>
      </c>
      <c r="E150" s="185"/>
    </row>
    <row r="151" spans="1:5" ht="13.5" customHeight="1" x14ac:dyDescent="0.25">
      <c r="A151" s="81" t="s">
        <v>72</v>
      </c>
      <c r="B151" s="92"/>
      <c r="C151" s="92"/>
      <c r="D151" s="77">
        <v>48560.91</v>
      </c>
      <c r="E151" s="185"/>
    </row>
    <row r="152" spans="1:5" ht="13.5" customHeight="1" x14ac:dyDescent="0.25">
      <c r="A152" s="81" t="s">
        <v>73</v>
      </c>
      <c r="B152" s="92"/>
      <c r="C152" s="92"/>
      <c r="D152" s="77">
        <v>5650.36</v>
      </c>
      <c r="E152" s="185"/>
    </row>
    <row r="153" spans="1:5" ht="13.5" customHeight="1" x14ac:dyDescent="0.25">
      <c r="A153" s="81" t="s">
        <v>74</v>
      </c>
      <c r="B153" s="92"/>
      <c r="C153" s="92"/>
      <c r="D153" s="77">
        <v>214148.25</v>
      </c>
      <c r="E153" s="185"/>
    </row>
    <row r="154" spans="1:5" ht="13.5" customHeight="1" x14ac:dyDescent="0.25">
      <c r="A154" s="81" t="s">
        <v>79</v>
      </c>
      <c r="B154" s="92"/>
      <c r="C154" s="92"/>
      <c r="D154" s="77">
        <v>21953.87</v>
      </c>
      <c r="E154" s="185"/>
    </row>
    <row r="155" spans="1:5" ht="13.5" customHeight="1" x14ac:dyDescent="0.25">
      <c r="A155" s="81" t="s">
        <v>80</v>
      </c>
      <c r="B155" s="92"/>
      <c r="C155" s="92"/>
      <c r="D155" s="77">
        <v>34088.839999999997</v>
      </c>
      <c r="E155" s="185"/>
    </row>
    <row r="156" spans="1:5" ht="13.5" customHeight="1" x14ac:dyDescent="0.25">
      <c r="A156" s="81" t="s">
        <v>82</v>
      </c>
      <c r="B156" s="92"/>
      <c r="C156" s="92"/>
      <c r="D156" s="77">
        <v>2966.81</v>
      </c>
      <c r="E156" s="185"/>
    </row>
    <row r="157" spans="1:5" ht="13.5" customHeight="1" x14ac:dyDescent="0.25">
      <c r="A157" s="81" t="s">
        <v>83</v>
      </c>
      <c r="B157" s="92"/>
      <c r="C157" s="92"/>
      <c r="D157" s="77">
        <v>4389.92</v>
      </c>
      <c r="E157" s="185"/>
    </row>
    <row r="158" spans="1:5" ht="14.25" customHeight="1" x14ac:dyDescent="0.25">
      <c r="A158" s="80" t="s">
        <v>117</v>
      </c>
      <c r="B158" s="75">
        <v>28570</v>
      </c>
      <c r="C158" s="75">
        <v>28570</v>
      </c>
      <c r="D158" s="75">
        <v>10962.18</v>
      </c>
      <c r="E158" s="182">
        <f t="shared" si="2"/>
        <v>38.369548477423869</v>
      </c>
    </row>
    <row r="159" spans="1:5" ht="14.25" customHeight="1" x14ac:dyDescent="0.25">
      <c r="A159" s="81" t="s">
        <v>121</v>
      </c>
      <c r="B159" s="92"/>
      <c r="C159" s="92"/>
      <c r="D159" s="77">
        <v>10223.74</v>
      </c>
      <c r="E159" s="185"/>
    </row>
    <row r="160" spans="1:5" ht="14.25" customHeight="1" x14ac:dyDescent="0.25">
      <c r="A160" s="81" t="s">
        <v>123</v>
      </c>
      <c r="B160" s="92"/>
      <c r="C160" s="92"/>
      <c r="D160" s="77">
        <v>738.44</v>
      </c>
      <c r="E160" s="185"/>
    </row>
    <row r="161" spans="1:5" ht="14.25" customHeight="1" x14ac:dyDescent="0.25">
      <c r="A161" s="78" t="s">
        <v>382</v>
      </c>
      <c r="B161" s="79">
        <v>4000</v>
      </c>
      <c r="C161" s="79">
        <v>4000</v>
      </c>
      <c r="D161" s="79">
        <v>0</v>
      </c>
      <c r="E161" s="184">
        <f t="shared" si="2"/>
        <v>0</v>
      </c>
    </row>
    <row r="162" spans="1:5" s="2" customFormat="1" ht="14.25" customHeight="1" x14ac:dyDescent="0.25">
      <c r="A162" s="87" t="s">
        <v>195</v>
      </c>
      <c r="B162" s="88">
        <v>4000</v>
      </c>
      <c r="C162" s="88">
        <v>4000</v>
      </c>
      <c r="D162" s="88">
        <v>0</v>
      </c>
      <c r="E162" s="183">
        <f t="shared" si="2"/>
        <v>0</v>
      </c>
    </row>
    <row r="163" spans="1:5" ht="14.25" customHeight="1" x14ac:dyDescent="0.25">
      <c r="A163" s="80" t="s">
        <v>52</v>
      </c>
      <c r="B163" s="75">
        <v>4000</v>
      </c>
      <c r="C163" s="75">
        <v>4000</v>
      </c>
      <c r="D163" s="75">
        <v>0</v>
      </c>
      <c r="E163" s="182">
        <f t="shared" si="2"/>
        <v>0</v>
      </c>
    </row>
    <row r="164" spans="1:5" ht="14.25" customHeight="1" x14ac:dyDescent="0.25">
      <c r="A164" s="78" t="s">
        <v>383</v>
      </c>
      <c r="B164" s="79">
        <v>19246</v>
      </c>
      <c r="C164" s="79">
        <v>19246</v>
      </c>
      <c r="D164" s="79">
        <v>12323.31</v>
      </c>
      <c r="E164" s="184">
        <f t="shared" si="2"/>
        <v>64.030499844123455</v>
      </c>
    </row>
    <row r="165" spans="1:5" s="2" customFormat="1" ht="14.25" customHeight="1" x14ac:dyDescent="0.25">
      <c r="A165" s="87" t="s">
        <v>195</v>
      </c>
      <c r="B165" s="88">
        <v>19246</v>
      </c>
      <c r="C165" s="88">
        <v>19246</v>
      </c>
      <c r="D165" s="88">
        <v>12323.31</v>
      </c>
      <c r="E165" s="183">
        <f t="shared" si="2"/>
        <v>64.030499844123455</v>
      </c>
    </row>
    <row r="166" spans="1:5" ht="14.25" customHeight="1" x14ac:dyDescent="0.25">
      <c r="A166" s="80" t="s">
        <v>52</v>
      </c>
      <c r="B166" s="75">
        <v>18582</v>
      </c>
      <c r="C166" s="75">
        <v>18582</v>
      </c>
      <c r="D166" s="75">
        <v>12323.31</v>
      </c>
      <c r="E166" s="182">
        <f t="shared" si="2"/>
        <v>66.318534065224412</v>
      </c>
    </row>
    <row r="167" spans="1:5" ht="14.25" customHeight="1" x14ac:dyDescent="0.25">
      <c r="A167" s="81" t="s">
        <v>80</v>
      </c>
      <c r="B167" s="92"/>
      <c r="C167" s="92"/>
      <c r="D167" s="77">
        <v>12323.31</v>
      </c>
      <c r="E167" s="185"/>
    </row>
    <row r="168" spans="1:5" ht="14.25" customHeight="1" x14ac:dyDescent="0.25">
      <c r="A168" s="80" t="s">
        <v>102</v>
      </c>
      <c r="B168" s="75">
        <v>664</v>
      </c>
      <c r="C168" s="75">
        <v>664</v>
      </c>
      <c r="D168" s="75">
        <v>0</v>
      </c>
      <c r="E168" s="182">
        <f t="shared" si="2"/>
        <v>0</v>
      </c>
    </row>
    <row r="169" spans="1:5" x14ac:dyDescent="0.25">
      <c r="A169" s="80"/>
      <c r="B169" s="75"/>
      <c r="C169" s="75"/>
      <c r="D169" s="75"/>
      <c r="E169" s="182"/>
    </row>
    <row r="170" spans="1:5" x14ac:dyDescent="0.25">
      <c r="A170" s="74" t="s">
        <v>384</v>
      </c>
      <c r="B170" s="75">
        <v>477000</v>
      </c>
      <c r="C170" s="75">
        <v>477000</v>
      </c>
      <c r="D170" s="75">
        <v>204061.05</v>
      </c>
      <c r="E170" s="182">
        <f t="shared" si="2"/>
        <v>42.780094339622636</v>
      </c>
    </row>
    <row r="171" spans="1:5" ht="14.25" customHeight="1" x14ac:dyDescent="0.25">
      <c r="A171" s="78" t="s">
        <v>385</v>
      </c>
      <c r="B171" s="79">
        <v>200000</v>
      </c>
      <c r="C171" s="79">
        <v>200000</v>
      </c>
      <c r="D171" s="79">
        <v>191383.55</v>
      </c>
      <c r="E171" s="184">
        <f t="shared" si="2"/>
        <v>95.691774999999993</v>
      </c>
    </row>
    <row r="172" spans="1:5" s="2" customFormat="1" ht="14.25" customHeight="1" x14ac:dyDescent="0.25">
      <c r="A172" s="87" t="s">
        <v>195</v>
      </c>
      <c r="B172" s="88">
        <v>200000</v>
      </c>
      <c r="C172" s="88">
        <v>200000</v>
      </c>
      <c r="D172" s="88">
        <v>191383.55</v>
      </c>
      <c r="E172" s="183">
        <f t="shared" si="2"/>
        <v>95.691774999999993</v>
      </c>
    </row>
    <row r="173" spans="1:5" ht="14.25" customHeight="1" x14ac:dyDescent="0.25">
      <c r="A173" s="80" t="s">
        <v>52</v>
      </c>
      <c r="B173" s="75">
        <v>200000</v>
      </c>
      <c r="C173" s="75">
        <v>200000</v>
      </c>
      <c r="D173" s="75">
        <v>191383.55</v>
      </c>
      <c r="E173" s="182">
        <f t="shared" si="2"/>
        <v>95.691774999999993</v>
      </c>
    </row>
    <row r="174" spans="1:5" ht="14.25" customHeight="1" x14ac:dyDescent="0.25">
      <c r="A174" s="81" t="s">
        <v>70</v>
      </c>
      <c r="B174" s="92"/>
      <c r="C174" s="92"/>
      <c r="D174" s="77">
        <v>191383.55</v>
      </c>
      <c r="E174" s="185"/>
    </row>
    <row r="175" spans="1:5" ht="14.25" customHeight="1" x14ac:dyDescent="0.25">
      <c r="A175" s="78" t="s">
        <v>386</v>
      </c>
      <c r="B175" s="79">
        <v>277000</v>
      </c>
      <c r="C175" s="79">
        <v>277000</v>
      </c>
      <c r="D175" s="79">
        <v>12677.5</v>
      </c>
      <c r="E175" s="184">
        <f t="shared" si="2"/>
        <v>4.5767148014440435</v>
      </c>
    </row>
    <row r="176" spans="1:5" s="2" customFormat="1" ht="14.25" customHeight="1" x14ac:dyDescent="0.25">
      <c r="A176" s="87" t="s">
        <v>195</v>
      </c>
      <c r="B176" s="88">
        <v>277000</v>
      </c>
      <c r="C176" s="88">
        <v>277000</v>
      </c>
      <c r="D176" s="88">
        <v>12677.5</v>
      </c>
      <c r="E176" s="183">
        <f t="shared" si="2"/>
        <v>4.5767148014440435</v>
      </c>
    </row>
    <row r="177" spans="1:5" ht="14.25" customHeight="1" x14ac:dyDescent="0.25">
      <c r="A177" s="80" t="s">
        <v>52</v>
      </c>
      <c r="B177" s="75">
        <v>67000</v>
      </c>
      <c r="C177" s="75">
        <v>67000</v>
      </c>
      <c r="D177" s="75">
        <v>12677.5</v>
      </c>
      <c r="E177" s="182">
        <f t="shared" si="2"/>
        <v>18.921641791044777</v>
      </c>
    </row>
    <row r="178" spans="1:5" ht="14.25" customHeight="1" x14ac:dyDescent="0.25">
      <c r="A178" s="81" t="s">
        <v>66</v>
      </c>
      <c r="B178" s="92"/>
      <c r="C178" s="92"/>
      <c r="D178" s="77">
        <v>4960</v>
      </c>
      <c r="E178" s="185"/>
    </row>
    <row r="179" spans="1:5" ht="14.25" customHeight="1" x14ac:dyDescent="0.25">
      <c r="A179" s="81" t="s">
        <v>67</v>
      </c>
      <c r="B179" s="92"/>
      <c r="C179" s="92"/>
      <c r="D179" s="77">
        <v>4217.5</v>
      </c>
      <c r="E179" s="185"/>
    </row>
    <row r="180" spans="1:5" ht="14.25" customHeight="1" x14ac:dyDescent="0.25">
      <c r="A180" s="81" t="s">
        <v>72</v>
      </c>
      <c r="B180" s="92"/>
      <c r="C180" s="92"/>
      <c r="D180" s="77">
        <v>3500</v>
      </c>
      <c r="E180" s="185"/>
    </row>
    <row r="181" spans="1:5" ht="14.25" customHeight="1" x14ac:dyDescent="0.25">
      <c r="A181" s="80" t="s">
        <v>114</v>
      </c>
      <c r="B181" s="75">
        <v>10000</v>
      </c>
      <c r="C181" s="75">
        <v>10000</v>
      </c>
      <c r="D181" s="75">
        <v>0</v>
      </c>
      <c r="E181" s="182">
        <f t="shared" si="2"/>
        <v>0</v>
      </c>
    </row>
    <row r="182" spans="1:5" ht="14.25" customHeight="1" x14ac:dyDescent="0.25">
      <c r="A182" s="80" t="s">
        <v>117</v>
      </c>
      <c r="B182" s="75">
        <v>80000</v>
      </c>
      <c r="C182" s="75">
        <v>80000</v>
      </c>
      <c r="D182" s="75">
        <v>0</v>
      </c>
      <c r="E182" s="182">
        <f t="shared" ref="E182:E251" si="3">D182/C182*100</f>
        <v>0</v>
      </c>
    </row>
    <row r="183" spans="1:5" ht="14.25" customHeight="1" x14ac:dyDescent="0.25">
      <c r="A183" s="80" t="s">
        <v>133</v>
      </c>
      <c r="B183" s="75">
        <v>120000</v>
      </c>
      <c r="C183" s="75">
        <v>120000</v>
      </c>
      <c r="D183" s="75">
        <v>0</v>
      </c>
      <c r="E183" s="182">
        <f t="shared" si="3"/>
        <v>0</v>
      </c>
    </row>
    <row r="184" spans="1:5" x14ac:dyDescent="0.25">
      <c r="A184" s="80"/>
      <c r="B184" s="75"/>
      <c r="C184" s="75"/>
      <c r="D184" s="75"/>
      <c r="E184" s="182"/>
    </row>
    <row r="185" spans="1:5" ht="14.25" customHeight="1" x14ac:dyDescent="0.25">
      <c r="A185" s="74" t="s">
        <v>387</v>
      </c>
      <c r="B185" s="75">
        <v>1950000</v>
      </c>
      <c r="C185" s="75">
        <v>1950000</v>
      </c>
      <c r="D185" s="75">
        <v>1684404.4</v>
      </c>
      <c r="E185" s="182">
        <f t="shared" si="3"/>
        <v>86.379712820512808</v>
      </c>
    </row>
    <row r="186" spans="1:5" ht="14.25" customHeight="1" x14ac:dyDescent="0.25">
      <c r="A186" s="78" t="s">
        <v>388</v>
      </c>
      <c r="B186" s="79">
        <v>977500</v>
      </c>
      <c r="C186" s="79">
        <v>977500</v>
      </c>
      <c r="D186" s="79">
        <v>817346.05</v>
      </c>
      <c r="E186" s="184">
        <f t="shared" si="3"/>
        <v>83.615964194373404</v>
      </c>
    </row>
    <row r="187" spans="1:5" s="2" customFormat="1" ht="14.25" customHeight="1" x14ac:dyDescent="0.25">
      <c r="A187" s="87" t="s">
        <v>195</v>
      </c>
      <c r="B187" s="88">
        <v>827500</v>
      </c>
      <c r="C187" s="88">
        <v>827500</v>
      </c>
      <c r="D187" s="88">
        <v>817346.05</v>
      </c>
      <c r="E187" s="183">
        <f t="shared" si="3"/>
        <v>98.772936555891249</v>
      </c>
    </row>
    <row r="188" spans="1:5" ht="14.25" customHeight="1" x14ac:dyDescent="0.25">
      <c r="A188" s="80" t="s">
        <v>133</v>
      </c>
      <c r="B188" s="75">
        <v>827500</v>
      </c>
      <c r="C188" s="75">
        <v>827500</v>
      </c>
      <c r="D188" s="75">
        <v>817346.05</v>
      </c>
      <c r="E188" s="182">
        <f t="shared" si="3"/>
        <v>98.772936555891249</v>
      </c>
    </row>
    <row r="189" spans="1:5" ht="14.25" customHeight="1" x14ac:dyDescent="0.25">
      <c r="A189" s="81" t="s">
        <v>135</v>
      </c>
      <c r="B189" s="92"/>
      <c r="C189" s="92"/>
      <c r="D189" s="77">
        <v>817346.05</v>
      </c>
      <c r="E189" s="185"/>
    </row>
    <row r="190" spans="1:5" s="2" customFormat="1" ht="14.25" customHeight="1" x14ac:dyDescent="0.25">
      <c r="A190" s="87" t="s">
        <v>200</v>
      </c>
      <c r="B190" s="88">
        <v>150000</v>
      </c>
      <c r="C190" s="88">
        <v>150000</v>
      </c>
      <c r="D190" s="88">
        <v>0</v>
      </c>
      <c r="E190" s="183">
        <f t="shared" si="3"/>
        <v>0</v>
      </c>
    </row>
    <row r="191" spans="1:5" ht="14.25" customHeight="1" x14ac:dyDescent="0.25">
      <c r="A191" s="80" t="s">
        <v>133</v>
      </c>
      <c r="B191" s="75">
        <v>150000</v>
      </c>
      <c r="C191" s="75">
        <v>150000</v>
      </c>
      <c r="D191" s="75">
        <v>0</v>
      </c>
      <c r="E191" s="182">
        <f t="shared" si="3"/>
        <v>0</v>
      </c>
    </row>
    <row r="192" spans="1:5" ht="14.25" customHeight="1" x14ac:dyDescent="0.25">
      <c r="A192" s="78" t="s">
        <v>389</v>
      </c>
      <c r="B192" s="79">
        <v>972500</v>
      </c>
      <c r="C192" s="79">
        <v>972500</v>
      </c>
      <c r="D192" s="79">
        <v>867058.35</v>
      </c>
      <c r="E192" s="184">
        <f t="shared" si="3"/>
        <v>89.157670951156803</v>
      </c>
    </row>
    <row r="193" spans="1:5" s="2" customFormat="1" ht="14.25" customHeight="1" x14ac:dyDescent="0.25">
      <c r="A193" s="87" t="s">
        <v>195</v>
      </c>
      <c r="B193" s="88">
        <v>542500</v>
      </c>
      <c r="C193" s="88">
        <v>542500</v>
      </c>
      <c r="D193" s="88">
        <v>472868.57</v>
      </c>
      <c r="E193" s="183">
        <f t="shared" si="3"/>
        <v>87.164713364055302</v>
      </c>
    </row>
    <row r="194" spans="1:5" ht="14.25" customHeight="1" x14ac:dyDescent="0.25">
      <c r="A194" s="80" t="s">
        <v>133</v>
      </c>
      <c r="B194" s="75">
        <v>542500</v>
      </c>
      <c r="C194" s="75">
        <v>542500</v>
      </c>
      <c r="D194" s="75">
        <v>472868.56999999995</v>
      </c>
      <c r="E194" s="182">
        <f t="shared" si="3"/>
        <v>87.164713364055288</v>
      </c>
    </row>
    <row r="195" spans="1:5" ht="14.25" customHeight="1" x14ac:dyDescent="0.25">
      <c r="A195" s="81" t="s">
        <v>135</v>
      </c>
      <c r="B195" s="92"/>
      <c r="C195" s="92"/>
      <c r="D195" s="77">
        <v>472868.56999999995</v>
      </c>
      <c r="E195" s="185"/>
    </row>
    <row r="196" spans="1:5" s="2" customFormat="1" ht="14.25" customHeight="1" x14ac:dyDescent="0.25">
      <c r="A196" s="87" t="s">
        <v>199</v>
      </c>
      <c r="B196" s="88">
        <v>380000</v>
      </c>
      <c r="C196" s="88">
        <v>380000</v>
      </c>
      <c r="D196" s="88">
        <v>394189.78</v>
      </c>
      <c r="E196" s="183">
        <f t="shared" si="3"/>
        <v>103.73415263157895</v>
      </c>
    </row>
    <row r="197" spans="1:5" ht="14.25" customHeight="1" x14ac:dyDescent="0.25">
      <c r="A197" s="80" t="s">
        <v>133</v>
      </c>
      <c r="B197" s="75">
        <v>380000</v>
      </c>
      <c r="C197" s="75">
        <v>380000</v>
      </c>
      <c r="D197" s="75">
        <v>394189.78</v>
      </c>
      <c r="E197" s="182">
        <f t="shared" si="3"/>
        <v>103.73415263157895</v>
      </c>
    </row>
    <row r="198" spans="1:5" ht="14.25" customHeight="1" x14ac:dyDescent="0.25">
      <c r="A198" s="81" t="s">
        <v>135</v>
      </c>
      <c r="B198" s="92"/>
      <c r="C198" s="92"/>
      <c r="D198" s="77">
        <v>394189.78</v>
      </c>
      <c r="E198" s="185"/>
    </row>
    <row r="199" spans="1:5" s="2" customFormat="1" ht="14.25" customHeight="1" x14ac:dyDescent="0.25">
      <c r="A199" s="87" t="s">
        <v>200</v>
      </c>
      <c r="B199" s="88">
        <v>50000</v>
      </c>
      <c r="C199" s="88">
        <v>50000</v>
      </c>
      <c r="D199" s="88">
        <v>0</v>
      </c>
      <c r="E199" s="183">
        <f t="shared" si="3"/>
        <v>0</v>
      </c>
    </row>
    <row r="200" spans="1:5" ht="14.25" customHeight="1" x14ac:dyDescent="0.25">
      <c r="A200" s="80" t="s">
        <v>133</v>
      </c>
      <c r="B200" s="75">
        <v>50000</v>
      </c>
      <c r="C200" s="75">
        <v>50000</v>
      </c>
      <c r="D200" s="75">
        <v>0</v>
      </c>
      <c r="E200" s="182">
        <f t="shared" si="3"/>
        <v>0</v>
      </c>
    </row>
    <row r="201" spans="1:5" x14ac:dyDescent="0.25">
      <c r="A201" s="80"/>
      <c r="B201" s="75"/>
      <c r="C201" s="75"/>
      <c r="D201" s="75"/>
      <c r="E201" s="182"/>
    </row>
    <row r="202" spans="1:5" x14ac:dyDescent="0.25">
      <c r="A202" s="74" t="s">
        <v>390</v>
      </c>
      <c r="B202" s="75">
        <v>475360</v>
      </c>
      <c r="C202" s="75">
        <v>475360</v>
      </c>
      <c r="D202" s="75">
        <v>237512.61</v>
      </c>
      <c r="E202" s="182">
        <f t="shared" si="3"/>
        <v>49.964786687983839</v>
      </c>
    </row>
    <row r="203" spans="1:5" x14ac:dyDescent="0.25">
      <c r="A203" s="78" t="s">
        <v>391</v>
      </c>
      <c r="B203" s="79">
        <v>190927</v>
      </c>
      <c r="C203" s="79">
        <v>190927</v>
      </c>
      <c r="D203" s="79">
        <v>161538.75</v>
      </c>
      <c r="E203" s="184">
        <f t="shared" si="3"/>
        <v>84.607598715739513</v>
      </c>
    </row>
    <row r="204" spans="1:5" s="2" customFormat="1" x14ac:dyDescent="0.25">
      <c r="A204" s="87" t="s">
        <v>195</v>
      </c>
      <c r="B204" s="88">
        <v>190927</v>
      </c>
      <c r="C204" s="88">
        <v>190927</v>
      </c>
      <c r="D204" s="88">
        <v>161538.75</v>
      </c>
      <c r="E204" s="183">
        <f t="shared" si="3"/>
        <v>84.607598715739513</v>
      </c>
    </row>
    <row r="205" spans="1:5" x14ac:dyDescent="0.25">
      <c r="A205" s="80" t="s">
        <v>52</v>
      </c>
      <c r="B205" s="75">
        <v>190927</v>
      </c>
      <c r="C205" s="75">
        <v>190927</v>
      </c>
      <c r="D205" s="75">
        <v>161538.75</v>
      </c>
      <c r="E205" s="182">
        <f t="shared" si="3"/>
        <v>84.607598715739513</v>
      </c>
    </row>
    <row r="206" spans="1:5" x14ac:dyDescent="0.25">
      <c r="A206" s="81" t="s">
        <v>67</v>
      </c>
      <c r="B206" s="92"/>
      <c r="C206" s="92"/>
      <c r="D206" s="77">
        <v>12104.77</v>
      </c>
      <c r="E206" s="185"/>
    </row>
    <row r="207" spans="1:5" x14ac:dyDescent="0.25">
      <c r="A207" s="81" t="s">
        <v>70</v>
      </c>
      <c r="B207" s="92"/>
      <c r="C207" s="92"/>
      <c r="D207" s="77">
        <v>63966.39</v>
      </c>
      <c r="E207" s="185"/>
    </row>
    <row r="208" spans="1:5" x14ac:dyDescent="0.25">
      <c r="A208" s="81" t="s">
        <v>73</v>
      </c>
      <c r="B208" s="92"/>
      <c r="C208" s="92"/>
      <c r="D208" s="77">
        <v>85467.59</v>
      </c>
      <c r="E208" s="185"/>
    </row>
    <row r="209" spans="1:5" x14ac:dyDescent="0.25">
      <c r="A209" s="78" t="s">
        <v>392</v>
      </c>
      <c r="B209" s="79">
        <v>9025</v>
      </c>
      <c r="C209" s="79">
        <v>9025</v>
      </c>
      <c r="D209" s="79">
        <v>3200</v>
      </c>
      <c r="E209" s="184">
        <f t="shared" si="3"/>
        <v>35.45706371191136</v>
      </c>
    </row>
    <row r="210" spans="1:5" s="2" customFormat="1" x14ac:dyDescent="0.25">
      <c r="A210" s="87" t="s">
        <v>195</v>
      </c>
      <c r="B210" s="88">
        <v>9025</v>
      </c>
      <c r="C210" s="88">
        <v>9025</v>
      </c>
      <c r="D210" s="88">
        <v>3200</v>
      </c>
      <c r="E210" s="183">
        <f t="shared" si="3"/>
        <v>35.45706371191136</v>
      </c>
    </row>
    <row r="211" spans="1:5" x14ac:dyDescent="0.25">
      <c r="A211" s="80" t="s">
        <v>52</v>
      </c>
      <c r="B211" s="75">
        <v>9025</v>
      </c>
      <c r="C211" s="75">
        <v>9025</v>
      </c>
      <c r="D211" s="75">
        <v>3200</v>
      </c>
      <c r="E211" s="182">
        <f t="shared" si="3"/>
        <v>35.45706371191136</v>
      </c>
    </row>
    <row r="212" spans="1:5" x14ac:dyDescent="0.25">
      <c r="A212" s="81" t="s">
        <v>72</v>
      </c>
      <c r="B212" s="92"/>
      <c r="C212" s="92"/>
      <c r="D212" s="77">
        <v>3200</v>
      </c>
      <c r="E212" s="185"/>
    </row>
    <row r="213" spans="1:5" x14ac:dyDescent="0.25">
      <c r="A213" s="78" t="s">
        <v>393</v>
      </c>
      <c r="B213" s="79">
        <v>275408</v>
      </c>
      <c r="C213" s="79">
        <v>275408</v>
      </c>
      <c r="D213" s="79">
        <v>72773.86</v>
      </c>
      <c r="E213" s="184">
        <f t="shared" si="3"/>
        <v>26.424018183930748</v>
      </c>
    </row>
    <row r="214" spans="1:5" s="2" customFormat="1" x14ac:dyDescent="0.25">
      <c r="A214" s="87" t="s">
        <v>195</v>
      </c>
      <c r="B214" s="88">
        <v>275408</v>
      </c>
      <c r="C214" s="88">
        <v>275408</v>
      </c>
      <c r="D214" s="88">
        <v>72773.86</v>
      </c>
      <c r="E214" s="183">
        <f t="shared" si="3"/>
        <v>26.424018183930748</v>
      </c>
    </row>
    <row r="215" spans="1:5" x14ac:dyDescent="0.25">
      <c r="A215" s="80" t="s">
        <v>52</v>
      </c>
      <c r="B215" s="75">
        <v>74185</v>
      </c>
      <c r="C215" s="75">
        <v>74185</v>
      </c>
      <c r="D215" s="75">
        <v>22868.58</v>
      </c>
      <c r="E215" s="182">
        <f t="shared" si="3"/>
        <v>30.826420435397996</v>
      </c>
    </row>
    <row r="216" spans="1:5" x14ac:dyDescent="0.25">
      <c r="A216" s="81" t="s">
        <v>70</v>
      </c>
      <c r="B216" s="92"/>
      <c r="C216" s="92"/>
      <c r="D216" s="77">
        <v>14992.96</v>
      </c>
      <c r="E216" s="185"/>
    </row>
    <row r="217" spans="1:5" x14ac:dyDescent="0.25">
      <c r="A217" s="81" t="s">
        <v>73</v>
      </c>
      <c r="B217" s="92"/>
      <c r="C217" s="92"/>
      <c r="D217" s="77">
        <v>7875.62</v>
      </c>
      <c r="E217" s="185"/>
    </row>
    <row r="218" spans="1:5" x14ac:dyDescent="0.25">
      <c r="A218" s="80" t="s">
        <v>117</v>
      </c>
      <c r="B218" s="75">
        <v>181932</v>
      </c>
      <c r="C218" s="75">
        <v>181932</v>
      </c>
      <c r="D218" s="75">
        <v>37464.65</v>
      </c>
      <c r="E218" s="182">
        <f t="shared" si="3"/>
        <v>20.592666490776775</v>
      </c>
    </row>
    <row r="219" spans="1:5" x14ac:dyDescent="0.25">
      <c r="A219" s="81" t="s">
        <v>121</v>
      </c>
      <c r="B219" s="92"/>
      <c r="C219" s="92"/>
      <c r="D219" s="77">
        <v>8129.4</v>
      </c>
      <c r="E219" s="185"/>
    </row>
    <row r="220" spans="1:5" x14ac:dyDescent="0.25">
      <c r="A220" s="81" t="s">
        <v>132</v>
      </c>
      <c r="B220" s="92"/>
      <c r="C220" s="92"/>
      <c r="D220" s="77">
        <v>29335.25</v>
      </c>
      <c r="E220" s="185"/>
    </row>
    <row r="221" spans="1:5" x14ac:dyDescent="0.25">
      <c r="A221" s="80" t="s">
        <v>133</v>
      </c>
      <c r="B221" s="75">
        <v>19291</v>
      </c>
      <c r="C221" s="75">
        <v>19291</v>
      </c>
      <c r="D221" s="75">
        <v>12440.63</v>
      </c>
      <c r="E221" s="182">
        <f t="shared" si="3"/>
        <v>64.489295526411269</v>
      </c>
    </row>
    <row r="222" spans="1:5" x14ac:dyDescent="0.25">
      <c r="A222" s="81" t="s">
        <v>589</v>
      </c>
      <c r="B222" s="92"/>
      <c r="C222" s="92"/>
      <c r="D222" s="77">
        <v>12440.63</v>
      </c>
      <c r="E222" s="185"/>
    </row>
    <row r="223" spans="1:5" x14ac:dyDescent="0.25">
      <c r="A223" s="81"/>
      <c r="B223" s="92"/>
      <c r="C223" s="92"/>
      <c r="D223" s="77"/>
      <c r="E223" s="185"/>
    </row>
    <row r="224" spans="1:5" x14ac:dyDescent="0.25">
      <c r="A224" s="81"/>
      <c r="B224" s="92"/>
      <c r="C224" s="92"/>
      <c r="D224" s="77"/>
      <c r="E224" s="185"/>
    </row>
    <row r="225" spans="1:5" x14ac:dyDescent="0.25">
      <c r="A225" s="81"/>
      <c r="B225" s="92"/>
      <c r="C225" s="92"/>
      <c r="D225" s="77"/>
      <c r="E225" s="185"/>
    </row>
    <row r="226" spans="1:5" x14ac:dyDescent="0.25">
      <c r="A226" s="81"/>
      <c r="B226" s="92"/>
      <c r="C226" s="92"/>
      <c r="D226" s="77"/>
      <c r="E226" s="185"/>
    </row>
    <row r="227" spans="1:5" x14ac:dyDescent="0.25">
      <c r="A227" s="81"/>
      <c r="B227" s="92"/>
      <c r="C227" s="92"/>
      <c r="D227" s="77"/>
      <c r="E227" s="185"/>
    </row>
    <row r="228" spans="1:5" x14ac:dyDescent="0.25">
      <c r="A228" s="81"/>
      <c r="B228" s="92"/>
      <c r="C228" s="92"/>
      <c r="D228" s="77"/>
      <c r="E228" s="185"/>
    </row>
    <row r="229" spans="1:5" x14ac:dyDescent="0.25">
      <c r="A229" s="81"/>
      <c r="B229" s="92"/>
      <c r="C229" s="92"/>
      <c r="D229" s="77"/>
      <c r="E229" s="185"/>
    </row>
    <row r="230" spans="1:5" x14ac:dyDescent="0.25">
      <c r="A230" s="81"/>
      <c r="B230" s="92"/>
      <c r="C230" s="92"/>
      <c r="D230" s="77"/>
      <c r="E230" s="185"/>
    </row>
    <row r="231" spans="1:5" x14ac:dyDescent="0.25">
      <c r="A231" s="81"/>
      <c r="B231" s="92"/>
      <c r="C231" s="92"/>
      <c r="D231" s="77"/>
      <c r="E231" s="185"/>
    </row>
    <row r="232" spans="1:5" x14ac:dyDescent="0.25">
      <c r="A232" s="81"/>
      <c r="B232" s="92"/>
      <c r="C232" s="92"/>
      <c r="D232" s="77"/>
      <c r="E232" s="185"/>
    </row>
    <row r="233" spans="1:5" x14ac:dyDescent="0.25">
      <c r="A233" s="81"/>
      <c r="B233" s="92"/>
      <c r="C233" s="92"/>
      <c r="D233" s="77"/>
      <c r="E233" s="185"/>
    </row>
    <row r="234" spans="1:5" x14ac:dyDescent="0.25">
      <c r="A234" s="81"/>
      <c r="B234" s="92"/>
      <c r="C234" s="92"/>
      <c r="D234" s="77"/>
      <c r="E234" s="185"/>
    </row>
    <row r="235" spans="1:5" x14ac:dyDescent="0.25">
      <c r="A235" s="81"/>
      <c r="B235" s="92"/>
      <c r="C235" s="92"/>
      <c r="D235" s="77"/>
      <c r="E235" s="185"/>
    </row>
    <row r="236" spans="1:5" x14ac:dyDescent="0.25">
      <c r="A236" s="81"/>
      <c r="B236" s="92"/>
      <c r="C236" s="92"/>
      <c r="D236" s="77"/>
      <c r="E236" s="185"/>
    </row>
    <row r="237" spans="1:5" x14ac:dyDescent="0.25">
      <c r="A237" s="81"/>
      <c r="B237" s="92"/>
      <c r="C237" s="92"/>
      <c r="D237" s="77"/>
      <c r="E237" s="185"/>
    </row>
    <row r="238" spans="1:5" x14ac:dyDescent="0.25">
      <c r="A238" s="81"/>
      <c r="B238" s="92"/>
      <c r="C238" s="92"/>
      <c r="D238" s="77"/>
      <c r="E238" s="185"/>
    </row>
    <row r="239" spans="1:5" x14ac:dyDescent="0.25">
      <c r="A239" s="81"/>
      <c r="B239" s="92"/>
      <c r="C239" s="92"/>
      <c r="D239" s="77"/>
      <c r="E239" s="185"/>
    </row>
    <row r="240" spans="1:5" x14ac:dyDescent="0.25">
      <c r="A240" s="81"/>
      <c r="B240" s="92"/>
      <c r="C240" s="92"/>
      <c r="D240" s="77"/>
      <c r="E240" s="185"/>
    </row>
    <row r="241" spans="1:5" ht="19.5" customHeight="1" x14ac:dyDescent="0.25">
      <c r="A241" s="85" t="s">
        <v>284</v>
      </c>
      <c r="B241" s="86">
        <v>10424441</v>
      </c>
      <c r="C241" s="86">
        <v>9904441</v>
      </c>
      <c r="D241" s="86">
        <v>6188747.6900000004</v>
      </c>
      <c r="E241" s="181">
        <f t="shared" si="3"/>
        <v>62.484573233360678</v>
      </c>
    </row>
    <row r="242" spans="1:5" x14ac:dyDescent="0.25">
      <c r="A242" s="74" t="s">
        <v>285</v>
      </c>
      <c r="B242" s="75">
        <v>9772247</v>
      </c>
      <c r="C242" s="75">
        <v>9252247</v>
      </c>
      <c r="D242" s="75">
        <v>5671161.7999999998</v>
      </c>
      <c r="E242" s="182">
        <f t="shared" si="3"/>
        <v>61.294967590035156</v>
      </c>
    </row>
    <row r="243" spans="1:5" s="2" customFormat="1" x14ac:dyDescent="0.25">
      <c r="A243" s="87" t="s">
        <v>195</v>
      </c>
      <c r="B243" s="88">
        <v>7679550</v>
      </c>
      <c r="C243" s="88">
        <v>7159550</v>
      </c>
      <c r="D243" s="88">
        <v>5605652.0599999996</v>
      </c>
      <c r="E243" s="183">
        <f t="shared" si="3"/>
        <v>78.296150735730592</v>
      </c>
    </row>
    <row r="244" spans="1:5" s="2" customFormat="1" x14ac:dyDescent="0.25">
      <c r="A244" s="87" t="s">
        <v>198</v>
      </c>
      <c r="B244" s="88">
        <v>54927</v>
      </c>
      <c r="C244" s="88">
        <v>54927</v>
      </c>
      <c r="D244" s="88">
        <v>41156.400000000001</v>
      </c>
      <c r="E244" s="183">
        <f t="shared" si="3"/>
        <v>74.929269758042494</v>
      </c>
    </row>
    <row r="245" spans="1:5" s="2" customFormat="1" x14ac:dyDescent="0.25">
      <c r="A245" s="87" t="s">
        <v>199</v>
      </c>
      <c r="B245" s="88">
        <v>2030000</v>
      </c>
      <c r="C245" s="88">
        <v>2030000</v>
      </c>
      <c r="D245" s="88">
        <v>15280.22</v>
      </c>
      <c r="E245" s="183">
        <f t="shared" si="3"/>
        <v>0.75272019704433502</v>
      </c>
    </row>
    <row r="246" spans="1:5" s="2" customFormat="1" x14ac:dyDescent="0.25">
      <c r="A246" s="87" t="s">
        <v>200</v>
      </c>
      <c r="B246" s="88">
        <v>4000</v>
      </c>
      <c r="C246" s="88">
        <v>4000</v>
      </c>
      <c r="D246" s="88">
        <v>7497.54</v>
      </c>
      <c r="E246" s="183">
        <f t="shared" si="3"/>
        <v>187.4385</v>
      </c>
    </row>
    <row r="247" spans="1:5" s="2" customFormat="1" x14ac:dyDescent="0.25">
      <c r="A247" s="87" t="s">
        <v>598</v>
      </c>
      <c r="B247" s="88">
        <v>3770</v>
      </c>
      <c r="C247" s="88">
        <v>3770</v>
      </c>
      <c r="D247" s="88">
        <v>1575.58</v>
      </c>
      <c r="E247" s="183">
        <f t="shared" si="3"/>
        <v>41.792572944297078</v>
      </c>
    </row>
    <row r="248" spans="1:5" s="2" customFormat="1" ht="21.75" customHeight="1" x14ac:dyDescent="0.25">
      <c r="A248" s="87"/>
      <c r="B248" s="88"/>
      <c r="C248" s="88"/>
      <c r="D248" s="88"/>
      <c r="E248" s="183"/>
    </row>
    <row r="249" spans="1:5" x14ac:dyDescent="0.25">
      <c r="A249" s="74" t="s">
        <v>378</v>
      </c>
      <c r="B249" s="75">
        <v>19685</v>
      </c>
      <c r="C249" s="75">
        <v>19685</v>
      </c>
      <c r="D249" s="75">
        <v>10250.36</v>
      </c>
      <c r="E249" s="182">
        <f t="shared" si="3"/>
        <v>52.071932943865896</v>
      </c>
    </row>
    <row r="250" spans="1:5" x14ac:dyDescent="0.25">
      <c r="A250" s="78" t="s">
        <v>379</v>
      </c>
      <c r="B250" s="79">
        <v>19685</v>
      </c>
      <c r="C250" s="79">
        <v>19685</v>
      </c>
      <c r="D250" s="79">
        <v>10250.36</v>
      </c>
      <c r="E250" s="184">
        <f t="shared" si="3"/>
        <v>52.071932943865896</v>
      </c>
    </row>
    <row r="251" spans="1:5" s="2" customFormat="1" x14ac:dyDescent="0.25">
      <c r="A251" s="87" t="s">
        <v>195</v>
      </c>
      <c r="B251" s="88">
        <v>19685</v>
      </c>
      <c r="C251" s="88">
        <v>19685</v>
      </c>
      <c r="D251" s="88">
        <v>10250.36</v>
      </c>
      <c r="E251" s="183">
        <f t="shared" si="3"/>
        <v>52.071932943865896</v>
      </c>
    </row>
    <row r="252" spans="1:5" x14ac:dyDescent="0.25">
      <c r="A252" s="80" t="s">
        <v>45</v>
      </c>
      <c r="B252" s="75">
        <v>10960</v>
      </c>
      <c r="C252" s="75">
        <v>10960</v>
      </c>
      <c r="D252" s="75">
        <v>8719.26</v>
      </c>
      <c r="E252" s="182">
        <f t="shared" ref="E252:E315" si="4">D252/C252*100</f>
        <v>79.555291970802926</v>
      </c>
    </row>
    <row r="253" spans="1:5" x14ac:dyDescent="0.25">
      <c r="A253" s="81" t="s">
        <v>49</v>
      </c>
      <c r="B253" s="92"/>
      <c r="C253" s="92"/>
      <c r="D253" s="77">
        <v>8719.26</v>
      </c>
      <c r="E253" s="185"/>
    </row>
    <row r="254" spans="1:5" x14ac:dyDescent="0.25">
      <c r="A254" s="80" t="s">
        <v>52</v>
      </c>
      <c r="B254" s="75">
        <v>8725</v>
      </c>
      <c r="C254" s="75">
        <v>8725</v>
      </c>
      <c r="D254" s="75">
        <v>1531.1</v>
      </c>
      <c r="E254" s="182">
        <f t="shared" si="4"/>
        <v>17.548424068767908</v>
      </c>
    </row>
    <row r="255" spans="1:5" x14ac:dyDescent="0.25">
      <c r="A255" s="81" t="s">
        <v>54</v>
      </c>
      <c r="B255" s="92"/>
      <c r="C255" s="92"/>
      <c r="D255" s="77">
        <v>370.1</v>
      </c>
      <c r="E255" s="185"/>
    </row>
    <row r="256" spans="1:5" x14ac:dyDescent="0.25">
      <c r="A256" s="81" t="s">
        <v>56</v>
      </c>
      <c r="B256" s="92"/>
      <c r="C256" s="92"/>
      <c r="D256" s="77">
        <v>160</v>
      </c>
      <c r="E256" s="185"/>
    </row>
    <row r="257" spans="1:5" x14ac:dyDescent="0.25">
      <c r="A257" s="81" t="s">
        <v>59</v>
      </c>
      <c r="B257" s="92"/>
      <c r="C257" s="92"/>
      <c r="D257" s="77">
        <v>799</v>
      </c>
      <c r="E257" s="185"/>
    </row>
    <row r="258" spans="1:5" x14ac:dyDescent="0.25">
      <c r="A258" s="81" t="s">
        <v>80</v>
      </c>
      <c r="B258" s="92"/>
      <c r="C258" s="92"/>
      <c r="D258" s="77">
        <v>202</v>
      </c>
      <c r="E258" s="185"/>
    </row>
    <row r="259" spans="1:5" x14ac:dyDescent="0.25">
      <c r="A259" s="81"/>
      <c r="B259" s="92"/>
      <c r="C259" s="92"/>
      <c r="D259" s="77"/>
      <c r="E259" s="185"/>
    </row>
    <row r="260" spans="1:5" x14ac:dyDescent="0.25">
      <c r="A260" s="74" t="s">
        <v>394</v>
      </c>
      <c r="B260" s="75">
        <v>951000</v>
      </c>
      <c r="C260" s="75">
        <v>951000</v>
      </c>
      <c r="D260" s="75">
        <v>369934.49</v>
      </c>
      <c r="E260" s="182">
        <f t="shared" si="4"/>
        <v>38.899525762355417</v>
      </c>
    </row>
    <row r="261" spans="1:5" x14ac:dyDescent="0.25">
      <c r="A261" s="78" t="s">
        <v>395</v>
      </c>
      <c r="B261" s="79">
        <v>31000</v>
      </c>
      <c r="C261" s="79">
        <v>31000</v>
      </c>
      <c r="D261" s="79">
        <v>30287.279999999999</v>
      </c>
      <c r="E261" s="184">
        <f t="shared" si="4"/>
        <v>97.700903225806442</v>
      </c>
    </row>
    <row r="262" spans="1:5" s="2" customFormat="1" x14ac:dyDescent="0.25">
      <c r="A262" s="87" t="s">
        <v>195</v>
      </c>
      <c r="B262" s="88">
        <v>31000</v>
      </c>
      <c r="C262" s="88">
        <v>31000</v>
      </c>
      <c r="D262" s="88">
        <v>30287.279999999999</v>
      </c>
      <c r="E262" s="183">
        <f t="shared" si="4"/>
        <v>97.700903225806442</v>
      </c>
    </row>
    <row r="263" spans="1:5" x14ac:dyDescent="0.25">
      <c r="A263" s="80" t="s">
        <v>52</v>
      </c>
      <c r="B263" s="75">
        <v>31000</v>
      </c>
      <c r="C263" s="75">
        <v>31000</v>
      </c>
      <c r="D263" s="75">
        <v>30287.279999999999</v>
      </c>
      <c r="E263" s="182">
        <f t="shared" si="4"/>
        <v>97.700903225806442</v>
      </c>
    </row>
    <row r="264" spans="1:5" x14ac:dyDescent="0.25">
      <c r="A264" s="81" t="s">
        <v>83</v>
      </c>
      <c r="B264" s="92"/>
      <c r="C264" s="92"/>
      <c r="D264" s="77">
        <v>30287.279999999999</v>
      </c>
      <c r="E264" s="185"/>
    </row>
    <row r="265" spans="1:5" x14ac:dyDescent="0.25">
      <c r="A265" s="78" t="s">
        <v>599</v>
      </c>
      <c r="B265" s="79">
        <v>830000</v>
      </c>
      <c r="C265" s="79">
        <v>830000</v>
      </c>
      <c r="D265" s="79">
        <v>297966.03999999998</v>
      </c>
      <c r="E265" s="184">
        <f t="shared" si="4"/>
        <v>35.899522891566264</v>
      </c>
    </row>
    <row r="266" spans="1:5" s="2" customFormat="1" x14ac:dyDescent="0.25">
      <c r="A266" s="87" t="s">
        <v>195</v>
      </c>
      <c r="B266" s="88">
        <v>830000</v>
      </c>
      <c r="C266" s="88">
        <v>830000</v>
      </c>
      <c r="D266" s="88">
        <v>297966.03999999998</v>
      </c>
      <c r="E266" s="183">
        <f t="shared" si="4"/>
        <v>35.899522891566264</v>
      </c>
    </row>
    <row r="267" spans="1:5" x14ac:dyDescent="0.25">
      <c r="A267" s="80" t="s">
        <v>106</v>
      </c>
      <c r="B267" s="75">
        <v>830000</v>
      </c>
      <c r="C267" s="75">
        <v>830000</v>
      </c>
      <c r="D267" s="75">
        <v>297966.03999999998</v>
      </c>
      <c r="E267" s="182">
        <f t="shared" si="4"/>
        <v>35.899522891566264</v>
      </c>
    </row>
    <row r="268" spans="1:5" x14ac:dyDescent="0.25">
      <c r="A268" s="81" t="s">
        <v>587</v>
      </c>
      <c r="B268" s="92"/>
      <c r="C268" s="92"/>
      <c r="D268" s="77">
        <v>297966.03999999998</v>
      </c>
      <c r="E268" s="185"/>
    </row>
    <row r="269" spans="1:5" x14ac:dyDescent="0.25">
      <c r="A269" s="78" t="s">
        <v>396</v>
      </c>
      <c r="B269" s="79">
        <v>90000</v>
      </c>
      <c r="C269" s="79">
        <v>90000</v>
      </c>
      <c r="D269" s="79">
        <v>41681.17</v>
      </c>
      <c r="E269" s="184">
        <f t="shared" si="4"/>
        <v>46.312411111111103</v>
      </c>
    </row>
    <row r="270" spans="1:5" s="2" customFormat="1" x14ac:dyDescent="0.25">
      <c r="A270" s="87" t="s">
        <v>195</v>
      </c>
      <c r="B270" s="88">
        <v>90000</v>
      </c>
      <c r="C270" s="88">
        <v>90000</v>
      </c>
      <c r="D270" s="88">
        <v>41681.17</v>
      </c>
      <c r="E270" s="183">
        <f t="shared" si="4"/>
        <v>46.312411111111103</v>
      </c>
    </row>
    <row r="271" spans="1:5" x14ac:dyDescent="0.25">
      <c r="A271" s="80" t="s">
        <v>91</v>
      </c>
      <c r="B271" s="75">
        <v>90000</v>
      </c>
      <c r="C271" s="75">
        <v>90000</v>
      </c>
      <c r="D271" s="75">
        <v>41681.17</v>
      </c>
      <c r="E271" s="182">
        <f t="shared" si="4"/>
        <v>46.312411111111103</v>
      </c>
    </row>
    <row r="272" spans="1:5" x14ac:dyDescent="0.25">
      <c r="A272" s="81" t="s">
        <v>93</v>
      </c>
      <c r="B272" s="92"/>
      <c r="C272" s="92"/>
      <c r="D272" s="77">
        <v>41681.17</v>
      </c>
      <c r="E272" s="185"/>
    </row>
    <row r="273" spans="1:5" x14ac:dyDescent="0.25">
      <c r="A273" s="81"/>
      <c r="B273" s="92"/>
      <c r="C273" s="92"/>
      <c r="D273" s="77"/>
      <c r="E273" s="185"/>
    </row>
    <row r="274" spans="1:5" x14ac:dyDescent="0.25">
      <c r="A274" s="74" t="s">
        <v>397</v>
      </c>
      <c r="B274" s="75">
        <v>11000</v>
      </c>
      <c r="C274" s="75">
        <v>11000</v>
      </c>
      <c r="D274" s="75">
        <v>6756.56</v>
      </c>
      <c r="E274" s="182">
        <f t="shared" si="4"/>
        <v>61.423272727272725</v>
      </c>
    </row>
    <row r="275" spans="1:5" x14ac:dyDescent="0.25">
      <c r="A275" s="78" t="s">
        <v>398</v>
      </c>
      <c r="B275" s="79">
        <v>6000</v>
      </c>
      <c r="C275" s="79">
        <v>6000</v>
      </c>
      <c r="D275" s="79">
        <v>6000</v>
      </c>
      <c r="E275" s="184">
        <f t="shared" si="4"/>
        <v>100</v>
      </c>
    </row>
    <row r="276" spans="1:5" s="2" customFormat="1" x14ac:dyDescent="0.25">
      <c r="A276" s="87" t="s">
        <v>195</v>
      </c>
      <c r="B276" s="88">
        <v>6000</v>
      </c>
      <c r="C276" s="88">
        <v>6000</v>
      </c>
      <c r="D276" s="88">
        <v>6000</v>
      </c>
      <c r="E276" s="183">
        <f t="shared" si="4"/>
        <v>100</v>
      </c>
    </row>
    <row r="277" spans="1:5" x14ac:dyDescent="0.25">
      <c r="A277" s="80" t="s">
        <v>106</v>
      </c>
      <c r="B277" s="75">
        <v>6000</v>
      </c>
      <c r="C277" s="75">
        <v>6000</v>
      </c>
      <c r="D277" s="75">
        <v>6000</v>
      </c>
      <c r="E277" s="182">
        <f t="shared" si="4"/>
        <v>100</v>
      </c>
    </row>
    <row r="278" spans="1:5" x14ac:dyDescent="0.25">
      <c r="A278" s="81" t="s">
        <v>108</v>
      </c>
      <c r="B278" s="92"/>
      <c r="C278" s="92"/>
      <c r="D278" s="77">
        <v>6000</v>
      </c>
      <c r="E278" s="185"/>
    </row>
    <row r="279" spans="1:5" x14ac:dyDescent="0.25">
      <c r="A279" s="78" t="s">
        <v>399</v>
      </c>
      <c r="B279" s="79">
        <v>5000</v>
      </c>
      <c r="C279" s="79">
        <v>5000</v>
      </c>
      <c r="D279" s="79">
        <v>756.56</v>
      </c>
      <c r="E279" s="184">
        <f t="shared" si="4"/>
        <v>15.1312</v>
      </c>
    </row>
    <row r="280" spans="1:5" s="2" customFormat="1" x14ac:dyDescent="0.25">
      <c r="A280" s="87" t="s">
        <v>195</v>
      </c>
      <c r="B280" s="88">
        <v>5000</v>
      </c>
      <c r="C280" s="88">
        <v>5000</v>
      </c>
      <c r="D280" s="88">
        <v>756.56</v>
      </c>
      <c r="E280" s="183">
        <f t="shared" si="4"/>
        <v>15.1312</v>
      </c>
    </row>
    <row r="281" spans="1:5" x14ac:dyDescent="0.25">
      <c r="A281" s="80" t="s">
        <v>52</v>
      </c>
      <c r="B281" s="75">
        <v>5000</v>
      </c>
      <c r="C281" s="75">
        <v>5000</v>
      </c>
      <c r="D281" s="75">
        <v>756.56</v>
      </c>
      <c r="E281" s="182">
        <f t="shared" si="4"/>
        <v>15.1312</v>
      </c>
    </row>
    <row r="282" spans="1:5" x14ac:dyDescent="0.25">
      <c r="A282" s="81" t="s">
        <v>66</v>
      </c>
      <c r="B282" s="92"/>
      <c r="C282" s="92"/>
      <c r="D282" s="77">
        <v>6.56</v>
      </c>
      <c r="E282" s="185"/>
    </row>
    <row r="283" spans="1:5" x14ac:dyDescent="0.25">
      <c r="A283" s="81" t="s">
        <v>72</v>
      </c>
      <c r="B283" s="92"/>
      <c r="C283" s="92"/>
      <c r="D283" s="77">
        <v>750</v>
      </c>
      <c r="E283" s="185"/>
    </row>
    <row r="284" spans="1:5" x14ac:dyDescent="0.25">
      <c r="A284" s="81"/>
      <c r="B284" s="92"/>
      <c r="C284" s="92"/>
      <c r="D284" s="77"/>
      <c r="E284" s="185"/>
    </row>
    <row r="285" spans="1:5" x14ac:dyDescent="0.25">
      <c r="A285" s="74" t="s">
        <v>387</v>
      </c>
      <c r="B285" s="75">
        <v>7287387</v>
      </c>
      <c r="C285" s="75">
        <v>6632387</v>
      </c>
      <c r="D285" s="75">
        <v>3725686.76</v>
      </c>
      <c r="E285" s="182">
        <f t="shared" si="4"/>
        <v>56.174146050283248</v>
      </c>
    </row>
    <row r="286" spans="1:5" x14ac:dyDescent="0.25">
      <c r="A286" s="78" t="s">
        <v>400</v>
      </c>
      <c r="B286" s="79">
        <v>7287387</v>
      </c>
      <c r="C286" s="79">
        <v>6632387</v>
      </c>
      <c r="D286" s="79">
        <v>3725686.76</v>
      </c>
      <c r="E286" s="184">
        <f t="shared" si="4"/>
        <v>56.174146050283248</v>
      </c>
    </row>
    <row r="287" spans="1:5" s="2" customFormat="1" x14ac:dyDescent="0.25">
      <c r="A287" s="87" t="s">
        <v>195</v>
      </c>
      <c r="B287" s="88">
        <v>5257387</v>
      </c>
      <c r="C287" s="88">
        <v>4602387</v>
      </c>
      <c r="D287" s="88">
        <v>3710406.54</v>
      </c>
      <c r="E287" s="183">
        <f t="shared" si="4"/>
        <v>80.619177396424945</v>
      </c>
    </row>
    <row r="288" spans="1:5" x14ac:dyDescent="0.25">
      <c r="A288" s="80" t="s">
        <v>52</v>
      </c>
      <c r="B288" s="75">
        <v>600000</v>
      </c>
      <c r="C288" s="75">
        <v>570000</v>
      </c>
      <c r="D288" s="75">
        <v>33048.57</v>
      </c>
      <c r="E288" s="182">
        <f t="shared" si="4"/>
        <v>5.7979947368421056</v>
      </c>
    </row>
    <row r="289" spans="1:5" x14ac:dyDescent="0.25">
      <c r="A289" s="81" t="s">
        <v>72</v>
      </c>
      <c r="B289" s="92"/>
      <c r="C289" s="92"/>
      <c r="D289" s="77">
        <v>31062.5</v>
      </c>
      <c r="E289" s="185"/>
    </row>
    <row r="290" spans="1:5" x14ac:dyDescent="0.25">
      <c r="A290" s="81" t="s">
        <v>74</v>
      </c>
      <c r="B290" s="92"/>
      <c r="C290" s="92"/>
      <c r="D290" s="77">
        <v>1986.07</v>
      </c>
      <c r="E290" s="185"/>
    </row>
    <row r="291" spans="1:5" x14ac:dyDescent="0.25">
      <c r="A291" s="80" t="s">
        <v>114</v>
      </c>
      <c r="B291" s="75">
        <v>4657387</v>
      </c>
      <c r="C291" s="75">
        <v>4032387</v>
      </c>
      <c r="D291" s="75">
        <v>3677357.97</v>
      </c>
      <c r="E291" s="182">
        <f t="shared" si="4"/>
        <v>91.195561586722704</v>
      </c>
    </row>
    <row r="292" spans="1:5" x14ac:dyDescent="0.25">
      <c r="A292" s="81" t="s">
        <v>296</v>
      </c>
      <c r="B292" s="92"/>
      <c r="C292" s="92"/>
      <c r="D292" s="77">
        <v>3677357.97</v>
      </c>
      <c r="E292" s="185"/>
    </row>
    <row r="293" spans="1:5" s="2" customFormat="1" x14ac:dyDescent="0.25">
      <c r="A293" s="87" t="s">
        <v>199</v>
      </c>
      <c r="B293" s="88">
        <v>2030000</v>
      </c>
      <c r="C293" s="88">
        <v>2030000</v>
      </c>
      <c r="D293" s="88">
        <v>15280.22</v>
      </c>
      <c r="E293" s="183">
        <f t="shared" si="4"/>
        <v>0.75272019704433502</v>
      </c>
    </row>
    <row r="294" spans="1:5" x14ac:dyDescent="0.25">
      <c r="A294" s="80" t="s">
        <v>52</v>
      </c>
      <c r="B294" s="75">
        <v>400000</v>
      </c>
      <c r="C294" s="75">
        <v>400000</v>
      </c>
      <c r="D294" s="75">
        <v>192.64</v>
      </c>
      <c r="E294" s="182">
        <f t="shared" si="4"/>
        <v>4.8159999999999994E-2</v>
      </c>
    </row>
    <row r="295" spans="1:5" x14ac:dyDescent="0.25">
      <c r="A295" s="81" t="s">
        <v>74</v>
      </c>
      <c r="B295" s="92"/>
      <c r="C295" s="92"/>
      <c r="D295" s="77">
        <v>192.64</v>
      </c>
      <c r="E295" s="185"/>
    </row>
    <row r="296" spans="1:5" x14ac:dyDescent="0.25">
      <c r="A296" s="80" t="s">
        <v>106</v>
      </c>
      <c r="B296" s="75">
        <v>30000</v>
      </c>
      <c r="C296" s="75">
        <v>30000</v>
      </c>
      <c r="D296" s="75">
        <v>1734.38</v>
      </c>
      <c r="E296" s="182">
        <f t="shared" si="4"/>
        <v>5.7812666666666672</v>
      </c>
    </row>
    <row r="297" spans="1:5" x14ac:dyDescent="0.25">
      <c r="A297" s="81" t="s">
        <v>184</v>
      </c>
      <c r="B297" s="92"/>
      <c r="C297" s="92"/>
      <c r="D297" s="77">
        <v>1734.38</v>
      </c>
      <c r="E297" s="185"/>
    </row>
    <row r="298" spans="1:5" x14ac:dyDescent="0.25">
      <c r="A298" s="80" t="s">
        <v>114</v>
      </c>
      <c r="B298" s="75">
        <v>1600000</v>
      </c>
      <c r="C298" s="75">
        <v>1600000</v>
      </c>
      <c r="D298" s="75">
        <v>13353.2</v>
      </c>
      <c r="E298" s="182">
        <f t="shared" si="4"/>
        <v>0.83457500000000007</v>
      </c>
    </row>
    <row r="299" spans="1:5" x14ac:dyDescent="0.25">
      <c r="A299" s="81" t="s">
        <v>296</v>
      </c>
      <c r="B299" s="92"/>
      <c r="C299" s="92"/>
      <c r="D299" s="77">
        <v>13353.2</v>
      </c>
      <c r="E299" s="185"/>
    </row>
    <row r="300" spans="1:5" x14ac:dyDescent="0.25">
      <c r="A300" s="81"/>
      <c r="B300" s="92"/>
      <c r="C300" s="92"/>
      <c r="D300" s="77"/>
      <c r="E300" s="185"/>
    </row>
    <row r="301" spans="1:5" x14ac:dyDescent="0.25">
      <c r="A301" s="74" t="s">
        <v>401</v>
      </c>
      <c r="B301" s="75">
        <v>1123397</v>
      </c>
      <c r="C301" s="75">
        <v>1258397</v>
      </c>
      <c r="D301" s="75">
        <v>1242195.92</v>
      </c>
      <c r="E301" s="182">
        <f t="shared" si="4"/>
        <v>98.712562092884824</v>
      </c>
    </row>
    <row r="302" spans="1:5" x14ac:dyDescent="0.25">
      <c r="A302" s="78" t="s">
        <v>402</v>
      </c>
      <c r="B302" s="79">
        <v>20000</v>
      </c>
      <c r="C302" s="79">
        <v>20000</v>
      </c>
      <c r="D302" s="79">
        <v>19735</v>
      </c>
      <c r="E302" s="184">
        <f t="shared" si="4"/>
        <v>98.674999999999997</v>
      </c>
    </row>
    <row r="303" spans="1:5" s="2" customFormat="1" x14ac:dyDescent="0.25">
      <c r="A303" s="87" t="s">
        <v>195</v>
      </c>
      <c r="B303" s="88">
        <v>20000</v>
      </c>
      <c r="C303" s="88">
        <v>20000</v>
      </c>
      <c r="D303" s="88">
        <v>19735</v>
      </c>
      <c r="E303" s="183">
        <f t="shared" si="4"/>
        <v>98.674999999999997</v>
      </c>
    </row>
    <row r="304" spans="1:5" x14ac:dyDescent="0.25">
      <c r="A304" s="80" t="s">
        <v>52</v>
      </c>
      <c r="B304" s="75">
        <v>265</v>
      </c>
      <c r="C304" s="75">
        <v>265</v>
      </c>
      <c r="D304" s="75">
        <v>0</v>
      </c>
      <c r="E304" s="182">
        <f t="shared" si="4"/>
        <v>0</v>
      </c>
    </row>
    <row r="305" spans="1:5" x14ac:dyDescent="0.25">
      <c r="A305" s="80" t="s">
        <v>96</v>
      </c>
      <c r="B305" s="75">
        <v>19735</v>
      </c>
      <c r="C305" s="75">
        <v>19735</v>
      </c>
      <c r="D305" s="75">
        <v>19735</v>
      </c>
      <c r="E305" s="182">
        <f t="shared" si="4"/>
        <v>100</v>
      </c>
    </row>
    <row r="306" spans="1:5" x14ac:dyDescent="0.25">
      <c r="A306" s="81" t="s">
        <v>101</v>
      </c>
      <c r="B306" s="92"/>
      <c r="C306" s="92"/>
      <c r="D306" s="77">
        <v>19735</v>
      </c>
      <c r="E306" s="185"/>
    </row>
    <row r="307" spans="1:5" x14ac:dyDescent="0.25">
      <c r="A307" s="78" t="s">
        <v>403</v>
      </c>
      <c r="B307" s="79">
        <v>70383</v>
      </c>
      <c r="C307" s="79">
        <v>70383</v>
      </c>
      <c r="D307" s="79">
        <v>63162.87</v>
      </c>
      <c r="E307" s="184">
        <f t="shared" si="4"/>
        <v>89.741656365883813</v>
      </c>
    </row>
    <row r="308" spans="1:5" s="2" customFormat="1" x14ac:dyDescent="0.25">
      <c r="A308" s="87" t="s">
        <v>195</v>
      </c>
      <c r="B308" s="88">
        <v>42000</v>
      </c>
      <c r="C308" s="88">
        <v>42000</v>
      </c>
      <c r="D308" s="88">
        <v>36275.14</v>
      </c>
      <c r="E308" s="183">
        <f t="shared" si="4"/>
        <v>86.369380952380951</v>
      </c>
    </row>
    <row r="309" spans="1:5" x14ac:dyDescent="0.25">
      <c r="A309" s="80" t="s">
        <v>106</v>
      </c>
      <c r="B309" s="75">
        <v>42000</v>
      </c>
      <c r="C309" s="75">
        <v>42000</v>
      </c>
      <c r="D309" s="75">
        <v>36275.14</v>
      </c>
      <c r="E309" s="182">
        <f t="shared" si="4"/>
        <v>86.369380952380951</v>
      </c>
    </row>
    <row r="310" spans="1:5" x14ac:dyDescent="0.25">
      <c r="A310" s="81" t="s">
        <v>108</v>
      </c>
      <c r="B310" s="92"/>
      <c r="C310" s="92"/>
      <c r="D310" s="77">
        <v>36275.14</v>
      </c>
      <c r="E310" s="185"/>
    </row>
    <row r="311" spans="1:5" s="2" customFormat="1" x14ac:dyDescent="0.25">
      <c r="A311" s="87" t="s">
        <v>198</v>
      </c>
      <c r="B311" s="88">
        <v>28383</v>
      </c>
      <c r="C311" s="88">
        <v>28383</v>
      </c>
      <c r="D311" s="88">
        <v>26887.73</v>
      </c>
      <c r="E311" s="183">
        <f t="shared" si="4"/>
        <v>94.731811295493785</v>
      </c>
    </row>
    <row r="312" spans="1:5" x14ac:dyDescent="0.25">
      <c r="A312" s="80" t="s">
        <v>52</v>
      </c>
      <c r="B312" s="75">
        <v>9290</v>
      </c>
      <c r="C312" s="75">
        <v>9290</v>
      </c>
      <c r="D312" s="75">
        <v>6162.87</v>
      </c>
      <c r="E312" s="182">
        <f t="shared" si="4"/>
        <v>66.338751345532827</v>
      </c>
    </row>
    <row r="313" spans="1:5" x14ac:dyDescent="0.25">
      <c r="A313" s="81" t="s">
        <v>71</v>
      </c>
      <c r="B313" s="92"/>
      <c r="C313" s="92"/>
      <c r="D313" s="77">
        <v>6162.87</v>
      </c>
      <c r="E313" s="185"/>
    </row>
    <row r="314" spans="1:5" x14ac:dyDescent="0.25">
      <c r="A314" s="80" t="s">
        <v>91</v>
      </c>
      <c r="B314" s="75">
        <v>1327</v>
      </c>
      <c r="C314" s="75">
        <v>1327</v>
      </c>
      <c r="D314" s="75">
        <v>0</v>
      </c>
      <c r="E314" s="182">
        <f t="shared" si="4"/>
        <v>0</v>
      </c>
    </row>
    <row r="315" spans="1:5" x14ac:dyDescent="0.25">
      <c r="A315" s="80" t="s">
        <v>102</v>
      </c>
      <c r="B315" s="75">
        <v>1327</v>
      </c>
      <c r="C315" s="75">
        <v>1327</v>
      </c>
      <c r="D315" s="75">
        <v>0</v>
      </c>
      <c r="E315" s="182">
        <f t="shared" si="4"/>
        <v>0</v>
      </c>
    </row>
    <row r="316" spans="1:5" x14ac:dyDescent="0.25">
      <c r="A316" s="80" t="s">
        <v>106</v>
      </c>
      <c r="B316" s="75">
        <v>16439</v>
      </c>
      <c r="C316" s="75">
        <v>16439</v>
      </c>
      <c r="D316" s="75">
        <v>20724.86</v>
      </c>
      <c r="E316" s="182">
        <f t="shared" ref="E316:E379" si="5">D316/C316*100</f>
        <v>126.07129387432326</v>
      </c>
    </row>
    <row r="317" spans="1:5" x14ac:dyDescent="0.25">
      <c r="A317" s="81" t="s">
        <v>108</v>
      </c>
      <c r="B317" s="92"/>
      <c r="C317" s="92"/>
      <c r="D317" s="77">
        <v>20724.86</v>
      </c>
      <c r="E317" s="185"/>
    </row>
    <row r="318" spans="1:5" x14ac:dyDescent="0.25">
      <c r="A318" s="78" t="s">
        <v>404</v>
      </c>
      <c r="B318" s="79">
        <v>2700</v>
      </c>
      <c r="C318" s="79">
        <v>2700</v>
      </c>
      <c r="D318" s="79">
        <v>2235.56</v>
      </c>
      <c r="E318" s="184">
        <f t="shared" si="5"/>
        <v>82.79851851851852</v>
      </c>
    </row>
    <row r="319" spans="1:5" s="2" customFormat="1" ht="14.25" customHeight="1" x14ac:dyDescent="0.25">
      <c r="A319" s="87" t="s">
        <v>195</v>
      </c>
      <c r="B319" s="88">
        <v>2700</v>
      </c>
      <c r="C319" s="88">
        <v>2700</v>
      </c>
      <c r="D319" s="88">
        <v>2235.56</v>
      </c>
      <c r="E319" s="183">
        <f t="shared" si="5"/>
        <v>82.79851851851852</v>
      </c>
    </row>
    <row r="320" spans="1:5" ht="14.25" customHeight="1" x14ac:dyDescent="0.25">
      <c r="A320" s="80" t="s">
        <v>91</v>
      </c>
      <c r="B320" s="75">
        <v>2700</v>
      </c>
      <c r="C320" s="75">
        <v>2700</v>
      </c>
      <c r="D320" s="75">
        <v>2235.56</v>
      </c>
      <c r="E320" s="182">
        <f t="shared" si="5"/>
        <v>82.79851851851852</v>
      </c>
    </row>
    <row r="321" spans="1:5" ht="14.25" customHeight="1" x14ac:dyDescent="0.25">
      <c r="A321" s="81" t="s">
        <v>95</v>
      </c>
      <c r="B321" s="92"/>
      <c r="C321" s="92"/>
      <c r="D321" s="77">
        <v>2235.56</v>
      </c>
      <c r="E321" s="185"/>
    </row>
    <row r="322" spans="1:5" ht="14.25" customHeight="1" x14ac:dyDescent="0.25">
      <c r="A322" s="78" t="s">
        <v>405</v>
      </c>
      <c r="B322" s="79">
        <v>1030314</v>
      </c>
      <c r="C322" s="79">
        <v>1165314</v>
      </c>
      <c r="D322" s="79">
        <v>1157062.49</v>
      </c>
      <c r="E322" s="184">
        <f t="shared" si="5"/>
        <v>99.291906730718068</v>
      </c>
    </row>
    <row r="323" spans="1:5" s="2" customFormat="1" ht="14.25" customHeight="1" x14ac:dyDescent="0.25">
      <c r="A323" s="87" t="s">
        <v>195</v>
      </c>
      <c r="B323" s="88">
        <v>1000000</v>
      </c>
      <c r="C323" s="88">
        <v>1135000</v>
      </c>
      <c r="D323" s="88">
        <v>1133720.7</v>
      </c>
      <c r="E323" s="183">
        <f t="shared" si="5"/>
        <v>99.887286343612331</v>
      </c>
    </row>
    <row r="324" spans="1:5" ht="14.25" customHeight="1" x14ac:dyDescent="0.25">
      <c r="A324" s="80" t="s">
        <v>91</v>
      </c>
      <c r="B324" s="75">
        <v>1000000</v>
      </c>
      <c r="C324" s="75">
        <v>1135000</v>
      </c>
      <c r="D324" s="75">
        <v>1133720.7</v>
      </c>
      <c r="E324" s="182">
        <f t="shared" si="5"/>
        <v>99.887286343612331</v>
      </c>
    </row>
    <row r="325" spans="1:5" ht="14.25" customHeight="1" x14ac:dyDescent="0.25">
      <c r="A325" s="81" t="s">
        <v>94</v>
      </c>
      <c r="B325" s="92"/>
      <c r="C325" s="92"/>
      <c r="D325" s="77">
        <v>122794.19</v>
      </c>
      <c r="E325" s="185"/>
    </row>
    <row r="326" spans="1:5" ht="14.25" customHeight="1" x14ac:dyDescent="0.25">
      <c r="A326" s="81" t="s">
        <v>95</v>
      </c>
      <c r="B326" s="92"/>
      <c r="C326" s="92"/>
      <c r="D326" s="77">
        <v>1010926.51</v>
      </c>
      <c r="E326" s="185"/>
    </row>
    <row r="327" spans="1:5" s="2" customFormat="1" ht="14.25" customHeight="1" x14ac:dyDescent="0.25">
      <c r="A327" s="87" t="s">
        <v>198</v>
      </c>
      <c r="B327" s="88">
        <v>26544</v>
      </c>
      <c r="C327" s="88">
        <v>26544</v>
      </c>
      <c r="D327" s="88">
        <v>14268.67</v>
      </c>
      <c r="E327" s="183">
        <f t="shared" si="5"/>
        <v>53.754784508740208</v>
      </c>
    </row>
    <row r="328" spans="1:5" ht="14.25" customHeight="1" x14ac:dyDescent="0.25">
      <c r="A328" s="80" t="s">
        <v>91</v>
      </c>
      <c r="B328" s="75">
        <v>26544</v>
      </c>
      <c r="C328" s="75">
        <v>26544</v>
      </c>
      <c r="D328" s="75">
        <v>14268.67</v>
      </c>
      <c r="E328" s="182">
        <f t="shared" si="5"/>
        <v>53.754784508740208</v>
      </c>
    </row>
    <row r="329" spans="1:5" ht="14.25" customHeight="1" x14ac:dyDescent="0.25">
      <c r="A329" s="81" t="s">
        <v>94</v>
      </c>
      <c r="B329" s="92"/>
      <c r="C329" s="92"/>
      <c r="D329" s="77">
        <v>3428</v>
      </c>
      <c r="E329" s="185"/>
    </row>
    <row r="330" spans="1:5" ht="14.25" customHeight="1" x14ac:dyDescent="0.25">
      <c r="A330" s="81" t="s">
        <v>95</v>
      </c>
      <c r="B330" s="92"/>
      <c r="C330" s="92"/>
      <c r="D330" s="77">
        <v>10840.67</v>
      </c>
      <c r="E330" s="185"/>
    </row>
    <row r="331" spans="1:5" s="2" customFormat="1" ht="14.25" customHeight="1" x14ac:dyDescent="0.25">
      <c r="A331" s="87" t="s">
        <v>200</v>
      </c>
      <c r="B331" s="88">
        <v>0</v>
      </c>
      <c r="C331" s="88">
        <v>0</v>
      </c>
      <c r="D331" s="88">
        <v>7497.54</v>
      </c>
      <c r="E331" s="186" t="s">
        <v>649</v>
      </c>
    </row>
    <row r="332" spans="1:5" ht="14.25" customHeight="1" x14ac:dyDescent="0.25">
      <c r="A332" s="80" t="s">
        <v>91</v>
      </c>
      <c r="B332" s="75">
        <v>0</v>
      </c>
      <c r="C332" s="75">
        <v>0</v>
      </c>
      <c r="D332" s="75">
        <v>7497.54</v>
      </c>
      <c r="E332" s="187" t="s">
        <v>649</v>
      </c>
    </row>
    <row r="333" spans="1:5" ht="14.25" customHeight="1" x14ac:dyDescent="0.25">
      <c r="A333" s="81" t="s">
        <v>95</v>
      </c>
      <c r="B333" s="92"/>
      <c r="C333" s="92"/>
      <c r="D333" s="77">
        <v>7497.54</v>
      </c>
      <c r="E333" s="185"/>
    </row>
    <row r="334" spans="1:5" s="2" customFormat="1" ht="14.25" customHeight="1" x14ac:dyDescent="0.25">
      <c r="A334" s="87" t="s">
        <v>598</v>
      </c>
      <c r="B334" s="88">
        <v>3770</v>
      </c>
      <c r="C334" s="88">
        <v>3770</v>
      </c>
      <c r="D334" s="88">
        <v>1575.58</v>
      </c>
      <c r="E334" s="183">
        <f t="shared" si="5"/>
        <v>41.792572944297078</v>
      </c>
    </row>
    <row r="335" spans="1:5" ht="14.25" customHeight="1" x14ac:dyDescent="0.25">
      <c r="A335" s="80" t="s">
        <v>91</v>
      </c>
      <c r="B335" s="75">
        <v>3770</v>
      </c>
      <c r="C335" s="75">
        <v>3770</v>
      </c>
      <c r="D335" s="75">
        <v>1575.58</v>
      </c>
      <c r="E335" s="182">
        <f t="shared" si="5"/>
        <v>41.792572944297078</v>
      </c>
    </row>
    <row r="336" spans="1:5" ht="14.25" customHeight="1" x14ac:dyDescent="0.25">
      <c r="A336" s="81" t="s">
        <v>95</v>
      </c>
      <c r="B336" s="92"/>
      <c r="C336" s="92"/>
      <c r="D336" s="77">
        <v>1575.58</v>
      </c>
      <c r="E336" s="185"/>
    </row>
    <row r="337" spans="1:5" x14ac:dyDescent="0.25">
      <c r="A337" s="81"/>
      <c r="B337" s="92"/>
      <c r="C337" s="92"/>
      <c r="D337" s="77"/>
      <c r="E337" s="185"/>
    </row>
    <row r="338" spans="1:5" ht="14.25" customHeight="1" x14ac:dyDescent="0.25">
      <c r="A338" s="74" t="s">
        <v>406</v>
      </c>
      <c r="B338" s="75">
        <v>379778</v>
      </c>
      <c r="C338" s="75">
        <v>379778</v>
      </c>
      <c r="D338" s="75">
        <v>316337.71000000002</v>
      </c>
      <c r="E338" s="182">
        <f t="shared" si="5"/>
        <v>83.29542785522068</v>
      </c>
    </row>
    <row r="339" spans="1:5" ht="14.25" customHeight="1" x14ac:dyDescent="0.25">
      <c r="A339" s="78" t="s">
        <v>407</v>
      </c>
      <c r="B339" s="79">
        <v>269000</v>
      </c>
      <c r="C339" s="79">
        <v>269000</v>
      </c>
      <c r="D339" s="79">
        <v>228048.61</v>
      </c>
      <c r="E339" s="184">
        <f t="shared" si="5"/>
        <v>84.776434944237906</v>
      </c>
    </row>
    <row r="340" spans="1:5" s="2" customFormat="1" ht="14.25" customHeight="1" x14ac:dyDescent="0.25">
      <c r="A340" s="87" t="s">
        <v>195</v>
      </c>
      <c r="B340" s="88">
        <v>269000</v>
      </c>
      <c r="C340" s="88">
        <v>269000</v>
      </c>
      <c r="D340" s="88">
        <v>228048.61</v>
      </c>
      <c r="E340" s="183">
        <f t="shared" si="5"/>
        <v>84.776434944237906</v>
      </c>
    </row>
    <row r="341" spans="1:5" ht="14.25" customHeight="1" x14ac:dyDescent="0.25">
      <c r="A341" s="80" t="s">
        <v>52</v>
      </c>
      <c r="B341" s="75">
        <v>131000</v>
      </c>
      <c r="C341" s="75">
        <v>131000</v>
      </c>
      <c r="D341" s="75">
        <v>93952.75</v>
      </c>
      <c r="E341" s="182">
        <f t="shared" si="5"/>
        <v>71.719656488549617</v>
      </c>
    </row>
    <row r="342" spans="1:5" ht="14.25" customHeight="1" x14ac:dyDescent="0.25">
      <c r="A342" s="81" t="s">
        <v>68</v>
      </c>
      <c r="B342" s="92"/>
      <c r="C342" s="92"/>
      <c r="D342" s="77">
        <v>27478.240000000002</v>
      </c>
      <c r="E342" s="185"/>
    </row>
    <row r="343" spans="1:5" ht="14.25" customHeight="1" x14ac:dyDescent="0.25">
      <c r="A343" s="81" t="s">
        <v>70</v>
      </c>
      <c r="B343" s="92"/>
      <c r="C343" s="92"/>
      <c r="D343" s="77">
        <v>3210.5</v>
      </c>
      <c r="E343" s="185"/>
    </row>
    <row r="344" spans="1:5" ht="14.25" customHeight="1" x14ac:dyDescent="0.25">
      <c r="A344" s="81" t="s">
        <v>71</v>
      </c>
      <c r="B344" s="92"/>
      <c r="C344" s="92"/>
      <c r="D344" s="77">
        <v>915.69</v>
      </c>
      <c r="E344" s="185"/>
    </row>
    <row r="345" spans="1:5" ht="14.25" customHeight="1" x14ac:dyDescent="0.25">
      <c r="A345" s="81" t="s">
        <v>72</v>
      </c>
      <c r="B345" s="92"/>
      <c r="C345" s="92"/>
      <c r="D345" s="77">
        <v>30387.13</v>
      </c>
      <c r="E345" s="185"/>
    </row>
    <row r="346" spans="1:5" ht="14.25" customHeight="1" x14ac:dyDescent="0.25">
      <c r="A346" s="81" t="s">
        <v>73</v>
      </c>
      <c r="B346" s="92"/>
      <c r="C346" s="92"/>
      <c r="D346" s="77">
        <v>3250</v>
      </c>
      <c r="E346" s="185"/>
    </row>
    <row r="347" spans="1:5" ht="14.25" customHeight="1" x14ac:dyDescent="0.25">
      <c r="A347" s="81" t="s">
        <v>74</v>
      </c>
      <c r="B347" s="92"/>
      <c r="C347" s="92"/>
      <c r="D347" s="77">
        <v>14076.88</v>
      </c>
      <c r="E347" s="185"/>
    </row>
    <row r="348" spans="1:5" ht="14.25" customHeight="1" x14ac:dyDescent="0.25">
      <c r="A348" s="81" t="s">
        <v>80</v>
      </c>
      <c r="B348" s="92"/>
      <c r="C348" s="92"/>
      <c r="D348" s="77">
        <v>11749.47</v>
      </c>
      <c r="E348" s="185"/>
    </row>
    <row r="349" spans="1:5" ht="14.25" customHeight="1" x14ac:dyDescent="0.25">
      <c r="A349" s="81" t="s">
        <v>83</v>
      </c>
      <c r="B349" s="92"/>
      <c r="C349" s="92"/>
      <c r="D349" s="77">
        <v>2884.84</v>
      </c>
      <c r="E349" s="185"/>
    </row>
    <row r="350" spans="1:5" ht="14.25" customHeight="1" x14ac:dyDescent="0.25">
      <c r="A350" s="80" t="s">
        <v>91</v>
      </c>
      <c r="B350" s="75">
        <v>18000</v>
      </c>
      <c r="C350" s="75">
        <v>18000</v>
      </c>
      <c r="D350" s="75">
        <v>14125.86</v>
      </c>
      <c r="E350" s="182">
        <f t="shared" si="5"/>
        <v>78.477000000000004</v>
      </c>
    </row>
    <row r="351" spans="1:5" ht="14.25" customHeight="1" x14ac:dyDescent="0.25">
      <c r="A351" s="81" t="s">
        <v>94</v>
      </c>
      <c r="B351" s="92"/>
      <c r="C351" s="92"/>
      <c r="D351" s="77">
        <v>4014.41</v>
      </c>
      <c r="E351" s="185"/>
    </row>
    <row r="352" spans="1:5" ht="14.25" customHeight="1" x14ac:dyDescent="0.25">
      <c r="A352" s="81" t="s">
        <v>95</v>
      </c>
      <c r="B352" s="92"/>
      <c r="C352" s="92"/>
      <c r="D352" s="77">
        <v>10111.450000000001</v>
      </c>
      <c r="E352" s="185"/>
    </row>
    <row r="353" spans="1:5" ht="14.25" customHeight="1" x14ac:dyDescent="0.25">
      <c r="A353" s="80" t="s">
        <v>106</v>
      </c>
      <c r="B353" s="75">
        <v>120000</v>
      </c>
      <c r="C353" s="75">
        <v>120000</v>
      </c>
      <c r="D353" s="75">
        <v>119970</v>
      </c>
      <c r="E353" s="182">
        <f t="shared" si="5"/>
        <v>99.975000000000009</v>
      </c>
    </row>
    <row r="354" spans="1:5" ht="14.25" customHeight="1" x14ac:dyDescent="0.25">
      <c r="A354" s="81" t="s">
        <v>108</v>
      </c>
      <c r="B354" s="92"/>
      <c r="C354" s="92"/>
      <c r="D354" s="77">
        <v>119970</v>
      </c>
      <c r="E354" s="185"/>
    </row>
    <row r="355" spans="1:5" ht="14.25" customHeight="1" x14ac:dyDescent="0.25">
      <c r="A355" s="78" t="s">
        <v>408</v>
      </c>
      <c r="B355" s="79">
        <v>3318</v>
      </c>
      <c r="C355" s="79">
        <v>3318</v>
      </c>
      <c r="D355" s="79">
        <v>3318</v>
      </c>
      <c r="E355" s="184">
        <f t="shared" si="5"/>
        <v>100</v>
      </c>
    </row>
    <row r="356" spans="1:5" s="2" customFormat="1" ht="14.25" customHeight="1" x14ac:dyDescent="0.25">
      <c r="A356" s="87" t="s">
        <v>195</v>
      </c>
      <c r="B356" s="88">
        <v>3318</v>
      </c>
      <c r="C356" s="88">
        <v>3318</v>
      </c>
      <c r="D356" s="88">
        <v>3318</v>
      </c>
      <c r="E356" s="183">
        <f t="shared" si="5"/>
        <v>100</v>
      </c>
    </row>
    <row r="357" spans="1:5" ht="14.25" customHeight="1" x14ac:dyDescent="0.25">
      <c r="A357" s="80" t="s">
        <v>96</v>
      </c>
      <c r="B357" s="75">
        <v>3318</v>
      </c>
      <c r="C357" s="75">
        <v>3318</v>
      </c>
      <c r="D357" s="75">
        <v>3318</v>
      </c>
      <c r="E357" s="182">
        <f t="shared" si="5"/>
        <v>100</v>
      </c>
    </row>
    <row r="358" spans="1:5" ht="14.25" customHeight="1" x14ac:dyDescent="0.25">
      <c r="A358" s="81" t="s">
        <v>101</v>
      </c>
      <c r="B358" s="92"/>
      <c r="C358" s="92"/>
      <c r="D358" s="77">
        <v>3318</v>
      </c>
      <c r="E358" s="185"/>
    </row>
    <row r="359" spans="1:5" x14ac:dyDescent="0.25">
      <c r="A359" s="78" t="s">
        <v>409</v>
      </c>
      <c r="B359" s="79">
        <v>77460</v>
      </c>
      <c r="C359" s="79">
        <v>77460</v>
      </c>
      <c r="D359" s="79">
        <v>54971.1</v>
      </c>
      <c r="E359" s="184">
        <f t="shared" si="5"/>
        <v>70.96707978311386</v>
      </c>
    </row>
    <row r="360" spans="1:5" s="2" customFormat="1" x14ac:dyDescent="0.25">
      <c r="A360" s="87" t="s">
        <v>195</v>
      </c>
      <c r="B360" s="88">
        <v>73460</v>
      </c>
      <c r="C360" s="88">
        <v>73460</v>
      </c>
      <c r="D360" s="88">
        <v>54971.1</v>
      </c>
      <c r="E360" s="183">
        <f t="shared" si="5"/>
        <v>74.831336781922133</v>
      </c>
    </row>
    <row r="361" spans="1:5" x14ac:dyDescent="0.25">
      <c r="A361" s="80" t="s">
        <v>52</v>
      </c>
      <c r="B361" s="75">
        <v>63460</v>
      </c>
      <c r="C361" s="75">
        <v>63460</v>
      </c>
      <c r="D361" s="75">
        <v>46823.86</v>
      </c>
      <c r="E361" s="182">
        <f t="shared" si="5"/>
        <v>73.784840844626544</v>
      </c>
    </row>
    <row r="362" spans="1:5" x14ac:dyDescent="0.25">
      <c r="A362" s="81" t="s">
        <v>68</v>
      </c>
      <c r="B362" s="92"/>
      <c r="C362" s="92"/>
      <c r="D362" s="77">
        <v>4851.25</v>
      </c>
      <c r="E362" s="185"/>
    </row>
    <row r="363" spans="1:5" x14ac:dyDescent="0.25">
      <c r="A363" s="81" t="s">
        <v>70</v>
      </c>
      <c r="B363" s="92"/>
      <c r="C363" s="92"/>
      <c r="D363" s="77">
        <v>629.29999999999995</v>
      </c>
      <c r="E363" s="185"/>
    </row>
    <row r="364" spans="1:5" x14ac:dyDescent="0.25">
      <c r="A364" s="81" t="s">
        <v>71</v>
      </c>
      <c r="B364" s="92"/>
      <c r="C364" s="92"/>
      <c r="D364" s="77">
        <v>13681.25</v>
      </c>
      <c r="E364" s="185"/>
    </row>
    <row r="365" spans="1:5" x14ac:dyDescent="0.25">
      <c r="A365" s="81" t="s">
        <v>72</v>
      </c>
      <c r="B365" s="92"/>
      <c r="C365" s="92"/>
      <c r="D365" s="77">
        <v>1562.5</v>
      </c>
      <c r="E365" s="185"/>
    </row>
    <row r="366" spans="1:5" x14ac:dyDescent="0.25">
      <c r="A366" s="81" t="s">
        <v>74</v>
      </c>
      <c r="B366" s="92"/>
      <c r="C366" s="92"/>
      <c r="D366" s="77">
        <v>14886.67</v>
      </c>
      <c r="E366" s="185"/>
    </row>
    <row r="367" spans="1:5" x14ac:dyDescent="0.25">
      <c r="A367" s="81" t="s">
        <v>80</v>
      </c>
      <c r="B367" s="92"/>
      <c r="C367" s="92"/>
      <c r="D367" s="77">
        <v>9075</v>
      </c>
      <c r="E367" s="185"/>
    </row>
    <row r="368" spans="1:5" x14ac:dyDescent="0.25">
      <c r="A368" s="81" t="s">
        <v>83</v>
      </c>
      <c r="B368" s="92"/>
      <c r="C368" s="92"/>
      <c r="D368" s="77">
        <v>2137.89</v>
      </c>
      <c r="E368" s="185"/>
    </row>
    <row r="369" spans="1:5" x14ac:dyDescent="0.25">
      <c r="A369" s="80" t="s">
        <v>91</v>
      </c>
      <c r="B369" s="75">
        <v>10000</v>
      </c>
      <c r="C369" s="75">
        <v>10000</v>
      </c>
      <c r="D369" s="75">
        <v>8147.24</v>
      </c>
      <c r="E369" s="182">
        <f t="shared" si="5"/>
        <v>81.472399999999993</v>
      </c>
    </row>
    <row r="370" spans="1:5" x14ac:dyDescent="0.25">
      <c r="A370" s="81" t="s">
        <v>95</v>
      </c>
      <c r="B370" s="92"/>
      <c r="C370" s="92"/>
      <c r="D370" s="77">
        <v>8147.24</v>
      </c>
      <c r="E370" s="185"/>
    </row>
    <row r="371" spans="1:5" s="2" customFormat="1" x14ac:dyDescent="0.25">
      <c r="A371" s="87" t="s">
        <v>200</v>
      </c>
      <c r="B371" s="88">
        <v>4000</v>
      </c>
      <c r="C371" s="88">
        <v>4000</v>
      </c>
      <c r="D371" s="88">
        <v>0</v>
      </c>
      <c r="E371" s="183">
        <f t="shared" si="5"/>
        <v>0</v>
      </c>
    </row>
    <row r="372" spans="1:5" x14ac:dyDescent="0.25">
      <c r="A372" s="80" t="s">
        <v>52</v>
      </c>
      <c r="B372" s="75">
        <v>4000</v>
      </c>
      <c r="C372" s="75">
        <v>4000</v>
      </c>
      <c r="D372" s="75">
        <v>0</v>
      </c>
      <c r="E372" s="182">
        <f t="shared" si="5"/>
        <v>0</v>
      </c>
    </row>
    <row r="373" spans="1:5" x14ac:dyDescent="0.25">
      <c r="A373" s="78" t="s">
        <v>600</v>
      </c>
      <c r="B373" s="79">
        <v>30000</v>
      </c>
      <c r="C373" s="79">
        <v>30000</v>
      </c>
      <c r="D373" s="79">
        <v>30000</v>
      </c>
      <c r="E373" s="184">
        <f t="shared" si="5"/>
        <v>100</v>
      </c>
    </row>
    <row r="374" spans="1:5" s="2" customFormat="1" x14ac:dyDescent="0.25">
      <c r="A374" s="87" t="s">
        <v>195</v>
      </c>
      <c r="B374" s="88">
        <v>30000</v>
      </c>
      <c r="C374" s="88">
        <v>30000</v>
      </c>
      <c r="D374" s="88">
        <v>30000</v>
      </c>
      <c r="E374" s="183">
        <f t="shared" si="5"/>
        <v>100</v>
      </c>
    </row>
    <row r="375" spans="1:5" x14ac:dyDescent="0.25">
      <c r="A375" s="80" t="s">
        <v>106</v>
      </c>
      <c r="B375" s="75">
        <v>30000</v>
      </c>
      <c r="C375" s="75">
        <v>30000</v>
      </c>
      <c r="D375" s="75">
        <v>30000</v>
      </c>
      <c r="E375" s="182">
        <f t="shared" si="5"/>
        <v>100</v>
      </c>
    </row>
    <row r="376" spans="1:5" x14ac:dyDescent="0.25">
      <c r="A376" s="81" t="s">
        <v>108</v>
      </c>
      <c r="B376" s="92"/>
      <c r="C376" s="92"/>
      <c r="D376" s="77">
        <v>30000</v>
      </c>
      <c r="E376" s="185"/>
    </row>
    <row r="377" spans="1:5" x14ac:dyDescent="0.25">
      <c r="A377" s="81"/>
      <c r="B377" s="92"/>
      <c r="C377" s="92"/>
      <c r="D377" s="77"/>
      <c r="E377" s="185"/>
    </row>
    <row r="378" spans="1:5" x14ac:dyDescent="0.25">
      <c r="A378" s="81"/>
      <c r="B378" s="92"/>
      <c r="C378" s="92"/>
      <c r="D378" s="77"/>
      <c r="E378" s="185"/>
    </row>
    <row r="379" spans="1:5" ht="18" customHeight="1" x14ac:dyDescent="0.25">
      <c r="A379" s="74" t="s">
        <v>286</v>
      </c>
      <c r="B379" s="75">
        <v>652194</v>
      </c>
      <c r="C379" s="75">
        <v>652194</v>
      </c>
      <c r="D379" s="75">
        <v>517585.89</v>
      </c>
      <c r="E379" s="182">
        <f t="shared" si="5"/>
        <v>79.360725489654911</v>
      </c>
    </row>
    <row r="380" spans="1:5" s="2" customFormat="1" x14ac:dyDescent="0.25">
      <c r="A380" s="87" t="s">
        <v>195</v>
      </c>
      <c r="B380" s="88">
        <v>548109</v>
      </c>
      <c r="C380" s="88">
        <v>548109</v>
      </c>
      <c r="D380" s="88">
        <v>422414.21</v>
      </c>
      <c r="E380" s="183">
        <f t="shared" ref="E380:E437" si="6">D380/C380*100</f>
        <v>77.067555905850853</v>
      </c>
    </row>
    <row r="381" spans="1:5" s="2" customFormat="1" x14ac:dyDescent="0.25">
      <c r="A381" s="87" t="s">
        <v>202</v>
      </c>
      <c r="B381" s="88">
        <v>3000</v>
      </c>
      <c r="C381" s="88">
        <v>3000</v>
      </c>
      <c r="D381" s="88">
        <v>3250</v>
      </c>
      <c r="E381" s="183">
        <f t="shared" si="6"/>
        <v>108.33333333333333</v>
      </c>
    </row>
    <row r="382" spans="1:5" s="2" customFormat="1" x14ac:dyDescent="0.25">
      <c r="A382" s="87" t="s">
        <v>199</v>
      </c>
      <c r="B382" s="88">
        <v>45310</v>
      </c>
      <c r="C382" s="88">
        <v>45310</v>
      </c>
      <c r="D382" s="88">
        <v>40279.08</v>
      </c>
      <c r="E382" s="183">
        <f t="shared" si="6"/>
        <v>88.896667402339446</v>
      </c>
    </row>
    <row r="383" spans="1:5" s="2" customFormat="1" x14ac:dyDescent="0.25">
      <c r="A383" s="87" t="s">
        <v>200</v>
      </c>
      <c r="B383" s="88">
        <v>55775</v>
      </c>
      <c r="C383" s="88">
        <v>55775</v>
      </c>
      <c r="D383" s="88">
        <v>51642.6</v>
      </c>
      <c r="E383" s="183">
        <f t="shared" si="6"/>
        <v>92.590945764231279</v>
      </c>
    </row>
    <row r="384" spans="1:5" s="2" customFormat="1" x14ac:dyDescent="0.25">
      <c r="A384" s="87"/>
      <c r="B384" s="88"/>
      <c r="C384" s="88"/>
      <c r="D384" s="88"/>
      <c r="E384" s="183"/>
    </row>
    <row r="385" spans="1:5" x14ac:dyDescent="0.25">
      <c r="A385" s="74" t="s">
        <v>397</v>
      </c>
      <c r="B385" s="75">
        <v>360014</v>
      </c>
      <c r="C385" s="75">
        <v>360014</v>
      </c>
      <c r="D385" s="75">
        <v>316767.21000000002</v>
      </c>
      <c r="E385" s="182">
        <f t="shared" si="6"/>
        <v>87.987469931724888</v>
      </c>
    </row>
    <row r="386" spans="1:5" ht="18.75" customHeight="1" x14ac:dyDescent="0.25">
      <c r="A386" s="78" t="s">
        <v>410</v>
      </c>
      <c r="B386" s="79">
        <v>171000</v>
      </c>
      <c r="C386" s="79">
        <v>171000</v>
      </c>
      <c r="D386" s="79">
        <v>162348</v>
      </c>
      <c r="E386" s="184">
        <f t="shared" si="6"/>
        <v>94.940350877192984</v>
      </c>
    </row>
    <row r="387" spans="1:5" s="2" customFormat="1" x14ac:dyDescent="0.25">
      <c r="A387" s="87" t="s">
        <v>195</v>
      </c>
      <c r="B387" s="88">
        <v>171000</v>
      </c>
      <c r="C387" s="88">
        <v>171000</v>
      </c>
      <c r="D387" s="88">
        <v>162348</v>
      </c>
      <c r="E387" s="183">
        <f t="shared" si="6"/>
        <v>94.940350877192984</v>
      </c>
    </row>
    <row r="388" spans="1:5" x14ac:dyDescent="0.25">
      <c r="A388" s="80" t="s">
        <v>45</v>
      </c>
      <c r="B388" s="75">
        <v>171000</v>
      </c>
      <c r="C388" s="75">
        <v>171000</v>
      </c>
      <c r="D388" s="75">
        <v>162348</v>
      </c>
      <c r="E388" s="182">
        <f t="shared" si="6"/>
        <v>94.940350877192984</v>
      </c>
    </row>
    <row r="389" spans="1:5" x14ac:dyDescent="0.25">
      <c r="A389" s="81" t="s">
        <v>47</v>
      </c>
      <c r="B389" s="92"/>
      <c r="C389" s="92"/>
      <c r="D389" s="77">
        <v>128887.93</v>
      </c>
      <c r="E389" s="185"/>
    </row>
    <row r="390" spans="1:5" x14ac:dyDescent="0.25">
      <c r="A390" s="81" t="s">
        <v>49</v>
      </c>
      <c r="B390" s="92"/>
      <c r="C390" s="92"/>
      <c r="D390" s="77">
        <v>12193.43</v>
      </c>
      <c r="E390" s="185"/>
    </row>
    <row r="391" spans="1:5" x14ac:dyDescent="0.25">
      <c r="A391" s="81" t="s">
        <v>51</v>
      </c>
      <c r="B391" s="92"/>
      <c r="C391" s="92"/>
      <c r="D391" s="77">
        <v>21266.639999999999</v>
      </c>
      <c r="E391" s="185"/>
    </row>
    <row r="392" spans="1:5" x14ac:dyDescent="0.25">
      <c r="A392" s="78" t="s">
        <v>411</v>
      </c>
      <c r="B392" s="79">
        <v>120889</v>
      </c>
      <c r="C392" s="79">
        <v>120889</v>
      </c>
      <c r="D392" s="79">
        <v>95440.98</v>
      </c>
      <c r="E392" s="184">
        <f t="shared" si="6"/>
        <v>78.949267509864413</v>
      </c>
    </row>
    <row r="393" spans="1:5" s="2" customFormat="1" ht="13.5" customHeight="1" x14ac:dyDescent="0.25">
      <c r="A393" s="87" t="s">
        <v>195</v>
      </c>
      <c r="B393" s="88">
        <v>117739</v>
      </c>
      <c r="C393" s="88">
        <v>117739</v>
      </c>
      <c r="D393" s="88">
        <v>92051.61</v>
      </c>
      <c r="E393" s="183">
        <f t="shared" si="6"/>
        <v>78.182768666287288</v>
      </c>
    </row>
    <row r="394" spans="1:5" ht="13.5" customHeight="1" x14ac:dyDescent="0.25">
      <c r="A394" s="80" t="s">
        <v>52</v>
      </c>
      <c r="B394" s="75">
        <v>114139</v>
      </c>
      <c r="C394" s="75">
        <v>114139</v>
      </c>
      <c r="D394" s="75">
        <v>90398.19</v>
      </c>
      <c r="E394" s="182">
        <f t="shared" si="6"/>
        <v>79.200089364721961</v>
      </c>
    </row>
    <row r="395" spans="1:5" ht="13.5" customHeight="1" x14ac:dyDescent="0.25">
      <c r="A395" s="81" t="s">
        <v>54</v>
      </c>
      <c r="B395" s="92"/>
      <c r="C395" s="92"/>
      <c r="D395" s="77">
        <v>143.38</v>
      </c>
      <c r="E395" s="185"/>
    </row>
    <row r="396" spans="1:5" ht="13.5" customHeight="1" x14ac:dyDescent="0.25">
      <c r="A396" s="81" t="s">
        <v>55</v>
      </c>
      <c r="B396" s="92"/>
      <c r="C396" s="92"/>
      <c r="D396" s="77">
        <v>8125.69</v>
      </c>
      <c r="E396" s="185"/>
    </row>
    <row r="397" spans="1:5" ht="13.5" customHeight="1" x14ac:dyDescent="0.25">
      <c r="A397" s="81" t="s">
        <v>56</v>
      </c>
      <c r="B397" s="92"/>
      <c r="C397" s="92"/>
      <c r="D397" s="77">
        <v>315</v>
      </c>
      <c r="E397" s="185"/>
    </row>
    <row r="398" spans="1:5" ht="13.5" customHeight="1" x14ac:dyDescent="0.25">
      <c r="A398" s="81" t="s">
        <v>59</v>
      </c>
      <c r="B398" s="92"/>
      <c r="C398" s="92"/>
      <c r="D398" s="77">
        <v>1581.31</v>
      </c>
      <c r="E398" s="185"/>
    </row>
    <row r="399" spans="1:5" ht="13.5" customHeight="1" x14ac:dyDescent="0.25">
      <c r="A399" s="81" t="s">
        <v>61</v>
      </c>
      <c r="B399" s="92"/>
      <c r="C399" s="92"/>
      <c r="D399" s="77">
        <v>1198.27</v>
      </c>
      <c r="E399" s="185"/>
    </row>
    <row r="400" spans="1:5" ht="13.5" customHeight="1" x14ac:dyDescent="0.25">
      <c r="A400" s="81" t="s">
        <v>62</v>
      </c>
      <c r="B400" s="92"/>
      <c r="C400" s="92"/>
      <c r="D400" s="77">
        <v>2982.89</v>
      </c>
      <c r="E400" s="185"/>
    </row>
    <row r="401" spans="1:5" ht="13.5" customHeight="1" x14ac:dyDescent="0.25">
      <c r="A401" s="81" t="s">
        <v>66</v>
      </c>
      <c r="B401" s="92"/>
      <c r="C401" s="92"/>
      <c r="D401" s="77">
        <v>2872.48</v>
      </c>
      <c r="E401" s="185"/>
    </row>
    <row r="402" spans="1:5" ht="13.5" customHeight="1" x14ac:dyDescent="0.25">
      <c r="A402" s="81" t="s">
        <v>67</v>
      </c>
      <c r="B402" s="92"/>
      <c r="C402" s="92"/>
      <c r="D402" s="77">
        <v>568</v>
      </c>
      <c r="E402" s="185"/>
    </row>
    <row r="403" spans="1:5" ht="13.5" customHeight="1" x14ac:dyDescent="0.25">
      <c r="A403" s="81" t="s">
        <v>68</v>
      </c>
      <c r="B403" s="92"/>
      <c r="C403" s="92"/>
      <c r="D403" s="77">
        <v>9767.7000000000007</v>
      </c>
      <c r="E403" s="185"/>
    </row>
    <row r="404" spans="1:5" ht="13.5" customHeight="1" x14ac:dyDescent="0.25">
      <c r="A404" s="81" t="s">
        <v>69</v>
      </c>
      <c r="B404" s="92"/>
      <c r="C404" s="92"/>
      <c r="D404" s="77">
        <v>208.81</v>
      </c>
      <c r="E404" s="185"/>
    </row>
    <row r="405" spans="1:5" ht="13.5" customHeight="1" x14ac:dyDescent="0.25">
      <c r="A405" s="81" t="s">
        <v>70</v>
      </c>
      <c r="B405" s="92"/>
      <c r="C405" s="92"/>
      <c r="D405" s="77">
        <v>146.69999999999999</v>
      </c>
      <c r="E405" s="185"/>
    </row>
    <row r="406" spans="1:5" ht="13.5" customHeight="1" x14ac:dyDescent="0.25">
      <c r="A406" s="81" t="s">
        <v>71</v>
      </c>
      <c r="B406" s="92"/>
      <c r="C406" s="92"/>
      <c r="D406" s="77">
        <v>30</v>
      </c>
      <c r="E406" s="185"/>
    </row>
    <row r="407" spans="1:5" ht="13.5" customHeight="1" x14ac:dyDescent="0.25">
      <c r="A407" s="81" t="s">
        <v>72</v>
      </c>
      <c r="B407" s="92"/>
      <c r="C407" s="92"/>
      <c r="D407" s="77">
        <v>23005.37</v>
      </c>
      <c r="E407" s="185"/>
    </row>
    <row r="408" spans="1:5" ht="13.5" customHeight="1" x14ac:dyDescent="0.25">
      <c r="A408" s="81" t="s">
        <v>73</v>
      </c>
      <c r="B408" s="92"/>
      <c r="C408" s="92"/>
      <c r="D408" s="77">
        <v>8381.66</v>
      </c>
      <c r="E408" s="185"/>
    </row>
    <row r="409" spans="1:5" ht="13.5" customHeight="1" x14ac:dyDescent="0.25">
      <c r="A409" s="81" t="s">
        <v>74</v>
      </c>
      <c r="B409" s="92"/>
      <c r="C409" s="92"/>
      <c r="D409" s="77">
        <v>23601.41</v>
      </c>
      <c r="E409" s="185"/>
    </row>
    <row r="410" spans="1:5" ht="13.5" customHeight="1" x14ac:dyDescent="0.25">
      <c r="A410" s="81" t="s">
        <v>78</v>
      </c>
      <c r="B410" s="92"/>
      <c r="C410" s="92"/>
      <c r="D410" s="77">
        <v>3342.98</v>
      </c>
      <c r="E410" s="185"/>
    </row>
    <row r="411" spans="1:5" ht="13.5" customHeight="1" x14ac:dyDescent="0.25">
      <c r="A411" s="81" t="s">
        <v>79</v>
      </c>
      <c r="B411" s="92"/>
      <c r="C411" s="92"/>
      <c r="D411" s="77">
        <v>1799.37</v>
      </c>
      <c r="E411" s="185"/>
    </row>
    <row r="412" spans="1:5" ht="13.5" customHeight="1" x14ac:dyDescent="0.25">
      <c r="A412" s="81" t="s">
        <v>80</v>
      </c>
      <c r="B412" s="92"/>
      <c r="C412" s="92"/>
      <c r="D412" s="77">
        <v>602.4</v>
      </c>
      <c r="E412" s="185"/>
    </row>
    <row r="413" spans="1:5" ht="13.5" customHeight="1" x14ac:dyDescent="0.25">
      <c r="A413" s="81" t="s">
        <v>81</v>
      </c>
      <c r="B413" s="92"/>
      <c r="C413" s="92"/>
      <c r="D413" s="77">
        <v>30</v>
      </c>
      <c r="E413" s="185"/>
    </row>
    <row r="414" spans="1:5" ht="13.5" customHeight="1" x14ac:dyDescent="0.25">
      <c r="A414" s="81" t="s">
        <v>339</v>
      </c>
      <c r="B414" s="92"/>
      <c r="C414" s="92"/>
      <c r="D414" s="77">
        <v>1320</v>
      </c>
      <c r="E414" s="185"/>
    </row>
    <row r="415" spans="1:5" ht="13.5" customHeight="1" x14ac:dyDescent="0.25">
      <c r="A415" s="81" t="s">
        <v>83</v>
      </c>
      <c r="B415" s="92"/>
      <c r="C415" s="92"/>
      <c r="D415" s="77">
        <v>374.77</v>
      </c>
      <c r="E415" s="185"/>
    </row>
    <row r="416" spans="1:5" ht="13.5" customHeight="1" x14ac:dyDescent="0.25">
      <c r="A416" s="80" t="s">
        <v>84</v>
      </c>
      <c r="B416" s="75">
        <v>1000</v>
      </c>
      <c r="C416" s="75">
        <v>1000</v>
      </c>
      <c r="D416" s="75">
        <v>683.75</v>
      </c>
      <c r="E416" s="182">
        <f t="shared" si="6"/>
        <v>68.375</v>
      </c>
    </row>
    <row r="417" spans="1:5" ht="13.5" customHeight="1" x14ac:dyDescent="0.25">
      <c r="A417" s="81" t="s">
        <v>87</v>
      </c>
      <c r="B417" s="92"/>
      <c r="C417" s="92"/>
      <c r="D417" s="77">
        <v>683.75</v>
      </c>
      <c r="E417" s="185"/>
    </row>
    <row r="418" spans="1:5" ht="13.5" customHeight="1" x14ac:dyDescent="0.25">
      <c r="A418" s="80" t="s">
        <v>96</v>
      </c>
      <c r="B418" s="75">
        <v>100</v>
      </c>
      <c r="C418" s="75">
        <v>100</v>
      </c>
      <c r="D418" s="75">
        <v>92.88</v>
      </c>
      <c r="E418" s="182">
        <f t="shared" si="6"/>
        <v>92.88</v>
      </c>
    </row>
    <row r="419" spans="1:5" ht="13.5" customHeight="1" x14ac:dyDescent="0.25">
      <c r="A419" s="81" t="s">
        <v>412</v>
      </c>
      <c r="B419" s="92"/>
      <c r="C419" s="92"/>
      <c r="D419" s="77">
        <v>46.44</v>
      </c>
      <c r="E419" s="185"/>
    </row>
    <row r="420" spans="1:5" ht="13.5" customHeight="1" x14ac:dyDescent="0.25">
      <c r="A420" s="81" t="s">
        <v>101</v>
      </c>
      <c r="B420" s="92"/>
      <c r="C420" s="92"/>
      <c r="D420" s="77">
        <v>46.44</v>
      </c>
      <c r="E420" s="185"/>
    </row>
    <row r="421" spans="1:5" ht="13.5" customHeight="1" x14ac:dyDescent="0.25">
      <c r="A421" s="80" t="s">
        <v>114</v>
      </c>
      <c r="B421" s="75">
        <v>500</v>
      </c>
      <c r="C421" s="75">
        <v>500</v>
      </c>
      <c r="D421" s="75">
        <v>0</v>
      </c>
      <c r="E421" s="182">
        <f t="shared" si="6"/>
        <v>0</v>
      </c>
    </row>
    <row r="422" spans="1:5" ht="13.5" customHeight="1" x14ac:dyDescent="0.25">
      <c r="A422" s="80" t="s">
        <v>117</v>
      </c>
      <c r="B422" s="75">
        <v>2000</v>
      </c>
      <c r="C422" s="75">
        <v>2000</v>
      </c>
      <c r="D422" s="75">
        <v>876.79</v>
      </c>
      <c r="E422" s="182">
        <f t="shared" si="6"/>
        <v>43.839500000000001</v>
      </c>
    </row>
    <row r="423" spans="1:5" ht="13.5" customHeight="1" x14ac:dyDescent="0.25">
      <c r="A423" s="81" t="s">
        <v>121</v>
      </c>
      <c r="B423" s="92"/>
      <c r="C423" s="92"/>
      <c r="D423" s="77">
        <v>876.79</v>
      </c>
      <c r="E423" s="185"/>
    </row>
    <row r="424" spans="1:5" s="2" customFormat="1" ht="13.5" customHeight="1" x14ac:dyDescent="0.25">
      <c r="A424" s="87" t="s">
        <v>202</v>
      </c>
      <c r="B424" s="88">
        <v>3000</v>
      </c>
      <c r="C424" s="88">
        <v>3000</v>
      </c>
      <c r="D424" s="88">
        <v>3250</v>
      </c>
      <c r="E424" s="183">
        <f t="shared" si="6"/>
        <v>108.33333333333333</v>
      </c>
    </row>
    <row r="425" spans="1:5" ht="13.5" customHeight="1" x14ac:dyDescent="0.25">
      <c r="A425" s="80" t="s">
        <v>52</v>
      </c>
      <c r="B425" s="75">
        <v>3000</v>
      </c>
      <c r="C425" s="75">
        <v>3000</v>
      </c>
      <c r="D425" s="75">
        <v>3250</v>
      </c>
      <c r="E425" s="182">
        <f t="shared" si="6"/>
        <v>108.33333333333333</v>
      </c>
    </row>
    <row r="426" spans="1:5" ht="13.5" customHeight="1" x14ac:dyDescent="0.25">
      <c r="A426" s="81" t="s">
        <v>67</v>
      </c>
      <c r="B426" s="92"/>
      <c r="C426" s="92"/>
      <c r="D426" s="77">
        <v>3250</v>
      </c>
      <c r="E426" s="185"/>
    </row>
    <row r="427" spans="1:5" s="2" customFormat="1" ht="13.5" customHeight="1" x14ac:dyDescent="0.25">
      <c r="A427" s="87" t="s">
        <v>200</v>
      </c>
      <c r="B427" s="88">
        <v>150</v>
      </c>
      <c r="C427" s="88">
        <v>150</v>
      </c>
      <c r="D427" s="88">
        <v>139.37</v>
      </c>
      <c r="E427" s="183">
        <f t="shared" si="6"/>
        <v>92.913333333333341</v>
      </c>
    </row>
    <row r="428" spans="1:5" ht="13.5" customHeight="1" x14ac:dyDescent="0.25">
      <c r="A428" s="80" t="s">
        <v>96</v>
      </c>
      <c r="B428" s="75">
        <v>150</v>
      </c>
      <c r="C428" s="75">
        <v>150</v>
      </c>
      <c r="D428" s="75">
        <v>139.37</v>
      </c>
      <c r="E428" s="182">
        <f t="shared" si="6"/>
        <v>92.913333333333341</v>
      </c>
    </row>
    <row r="429" spans="1:5" ht="13.5" customHeight="1" x14ac:dyDescent="0.25">
      <c r="A429" s="81" t="s">
        <v>412</v>
      </c>
      <c r="B429" s="92"/>
      <c r="C429" s="92"/>
      <c r="D429" s="77">
        <v>92.91</v>
      </c>
      <c r="E429" s="185"/>
    </row>
    <row r="430" spans="1:5" ht="13.5" customHeight="1" x14ac:dyDescent="0.25">
      <c r="A430" s="81" t="s">
        <v>101</v>
      </c>
      <c r="B430" s="92"/>
      <c r="C430" s="92"/>
      <c r="D430" s="77">
        <v>46.46</v>
      </c>
      <c r="E430" s="185"/>
    </row>
    <row r="431" spans="1:5" ht="13.5" customHeight="1" x14ac:dyDescent="0.25">
      <c r="A431" s="78" t="s">
        <v>413</v>
      </c>
      <c r="B431" s="79">
        <v>12500</v>
      </c>
      <c r="C431" s="79">
        <v>12500</v>
      </c>
      <c r="D431" s="79">
        <v>7475</v>
      </c>
      <c r="E431" s="184">
        <f t="shared" si="6"/>
        <v>59.8</v>
      </c>
    </row>
    <row r="432" spans="1:5" s="2" customFormat="1" ht="13.5" customHeight="1" x14ac:dyDescent="0.25">
      <c r="A432" s="87" t="s">
        <v>195</v>
      </c>
      <c r="B432" s="88">
        <v>12500</v>
      </c>
      <c r="C432" s="88">
        <v>12500</v>
      </c>
      <c r="D432" s="88">
        <v>7475</v>
      </c>
      <c r="E432" s="183">
        <f t="shared" si="6"/>
        <v>59.8</v>
      </c>
    </row>
    <row r="433" spans="1:5" ht="13.5" customHeight="1" x14ac:dyDescent="0.25">
      <c r="A433" s="80" t="s">
        <v>52</v>
      </c>
      <c r="B433" s="75">
        <v>12500</v>
      </c>
      <c r="C433" s="75">
        <v>12500</v>
      </c>
      <c r="D433" s="75">
        <v>7475</v>
      </c>
      <c r="E433" s="182">
        <f t="shared" si="6"/>
        <v>59.8</v>
      </c>
    </row>
    <row r="434" spans="1:5" ht="13.5" customHeight="1" x14ac:dyDescent="0.25">
      <c r="A434" s="81" t="s">
        <v>74</v>
      </c>
      <c r="B434" s="92"/>
      <c r="C434" s="92"/>
      <c r="D434" s="77">
        <v>7475</v>
      </c>
      <c r="E434" s="185"/>
    </row>
    <row r="435" spans="1:5" ht="13.5" customHeight="1" x14ac:dyDescent="0.25">
      <c r="A435" s="78" t="s">
        <v>414</v>
      </c>
      <c r="B435" s="79">
        <v>32000</v>
      </c>
      <c r="C435" s="79">
        <v>32000</v>
      </c>
      <c r="D435" s="79">
        <v>27878.23</v>
      </c>
      <c r="E435" s="184">
        <f t="shared" si="6"/>
        <v>87.119468749999996</v>
      </c>
    </row>
    <row r="436" spans="1:5" s="2" customFormat="1" ht="13.5" customHeight="1" x14ac:dyDescent="0.25">
      <c r="A436" s="87" t="s">
        <v>200</v>
      </c>
      <c r="B436" s="88">
        <v>32000</v>
      </c>
      <c r="C436" s="88">
        <v>32000</v>
      </c>
      <c r="D436" s="88">
        <v>27878.23</v>
      </c>
      <c r="E436" s="183">
        <f t="shared" si="6"/>
        <v>87.119468749999996</v>
      </c>
    </row>
    <row r="437" spans="1:5" ht="13.5" customHeight="1" x14ac:dyDescent="0.25">
      <c r="A437" s="80" t="s">
        <v>52</v>
      </c>
      <c r="B437" s="75">
        <v>32000</v>
      </c>
      <c r="C437" s="75">
        <v>32000</v>
      </c>
      <c r="D437" s="75">
        <v>27878.23</v>
      </c>
      <c r="E437" s="182">
        <f t="shared" si="6"/>
        <v>87.119468749999996</v>
      </c>
    </row>
    <row r="438" spans="1:5" ht="13.5" customHeight="1" x14ac:dyDescent="0.25">
      <c r="A438" s="81" t="s">
        <v>59</v>
      </c>
      <c r="B438" s="92"/>
      <c r="C438" s="92"/>
      <c r="D438" s="77">
        <v>353.52</v>
      </c>
      <c r="E438" s="185"/>
    </row>
    <row r="439" spans="1:5" ht="13.5" customHeight="1" x14ac:dyDescent="0.25">
      <c r="A439" s="81" t="s">
        <v>61</v>
      </c>
      <c r="B439" s="92"/>
      <c r="C439" s="92"/>
      <c r="D439" s="77">
        <v>225.76</v>
      </c>
      <c r="E439" s="185"/>
    </row>
    <row r="440" spans="1:5" ht="13.5" customHeight="1" x14ac:dyDescent="0.25">
      <c r="A440" s="81" t="s">
        <v>64</v>
      </c>
      <c r="B440" s="92"/>
      <c r="C440" s="92"/>
      <c r="D440" s="77">
        <v>1039.7</v>
      </c>
      <c r="E440" s="185"/>
    </row>
    <row r="441" spans="1:5" ht="13.5" customHeight="1" x14ac:dyDescent="0.25">
      <c r="A441" s="81" t="s">
        <v>68</v>
      </c>
      <c r="B441" s="92"/>
      <c r="C441" s="92"/>
      <c r="D441" s="77">
        <v>14384.25</v>
      </c>
      <c r="E441" s="185"/>
    </row>
    <row r="442" spans="1:5" ht="13.5" customHeight="1" x14ac:dyDescent="0.25">
      <c r="A442" s="81" t="s">
        <v>72</v>
      </c>
      <c r="B442" s="92"/>
      <c r="C442" s="92"/>
      <c r="D442" s="77">
        <v>4625</v>
      </c>
      <c r="E442" s="185"/>
    </row>
    <row r="443" spans="1:5" ht="13.5" customHeight="1" x14ac:dyDescent="0.25">
      <c r="A443" s="81" t="s">
        <v>74</v>
      </c>
      <c r="B443" s="92"/>
      <c r="C443" s="92"/>
      <c r="D443" s="77">
        <v>7250</v>
      </c>
      <c r="E443" s="185"/>
    </row>
    <row r="444" spans="1:5" x14ac:dyDescent="0.25">
      <c r="A444" s="78" t="s">
        <v>415</v>
      </c>
      <c r="B444" s="79">
        <v>23625</v>
      </c>
      <c r="C444" s="79">
        <v>23625</v>
      </c>
      <c r="D444" s="79">
        <v>23625</v>
      </c>
      <c r="E444" s="184">
        <f t="shared" ref="E444:E493" si="7">D444/C444*100</f>
        <v>100</v>
      </c>
    </row>
    <row r="445" spans="1:5" s="2" customFormat="1" x14ac:dyDescent="0.25">
      <c r="A445" s="87" t="s">
        <v>200</v>
      </c>
      <c r="B445" s="88">
        <v>23625</v>
      </c>
      <c r="C445" s="88">
        <v>23625</v>
      </c>
      <c r="D445" s="88">
        <v>23625</v>
      </c>
      <c r="E445" s="183">
        <f t="shared" si="7"/>
        <v>100</v>
      </c>
    </row>
    <row r="446" spans="1:5" x14ac:dyDescent="0.25">
      <c r="A446" s="80" t="s">
        <v>52</v>
      </c>
      <c r="B446" s="75">
        <v>23625</v>
      </c>
      <c r="C446" s="75">
        <v>23625</v>
      </c>
      <c r="D446" s="75">
        <v>23625</v>
      </c>
      <c r="E446" s="182">
        <f t="shared" si="7"/>
        <v>100</v>
      </c>
    </row>
    <row r="447" spans="1:5" x14ac:dyDescent="0.25">
      <c r="A447" s="81" t="s">
        <v>72</v>
      </c>
      <c r="B447" s="92"/>
      <c r="C447" s="92"/>
      <c r="D447" s="77">
        <v>23625</v>
      </c>
      <c r="E447" s="185"/>
    </row>
    <row r="448" spans="1:5" x14ac:dyDescent="0.25">
      <c r="A448" s="81"/>
      <c r="B448" s="92"/>
      <c r="C448" s="92"/>
      <c r="D448" s="77"/>
      <c r="E448" s="185"/>
    </row>
    <row r="449" spans="1:5" ht="17.25" customHeight="1" x14ac:dyDescent="0.25">
      <c r="A449" s="74" t="s">
        <v>387</v>
      </c>
      <c r="B449" s="75">
        <v>292180</v>
      </c>
      <c r="C449" s="75">
        <v>292180</v>
      </c>
      <c r="D449" s="75">
        <v>200818.68</v>
      </c>
      <c r="E449" s="182">
        <f t="shared" si="7"/>
        <v>68.731152029570808</v>
      </c>
    </row>
    <row r="450" spans="1:5" ht="17.25" customHeight="1" x14ac:dyDescent="0.25">
      <c r="A450" s="78" t="s">
        <v>400</v>
      </c>
      <c r="B450" s="79">
        <v>220000</v>
      </c>
      <c r="C450" s="79">
        <v>220000</v>
      </c>
      <c r="D450" s="79">
        <v>142937.95000000001</v>
      </c>
      <c r="E450" s="184">
        <f t="shared" si="7"/>
        <v>64.971795454545457</v>
      </c>
    </row>
    <row r="451" spans="1:5" s="2" customFormat="1" x14ac:dyDescent="0.25">
      <c r="A451" s="87" t="s">
        <v>195</v>
      </c>
      <c r="B451" s="88">
        <v>220000</v>
      </c>
      <c r="C451" s="88">
        <v>220000</v>
      </c>
      <c r="D451" s="88">
        <v>142937.95000000001</v>
      </c>
      <c r="E451" s="183">
        <f t="shared" si="7"/>
        <v>64.971795454545457</v>
      </c>
    </row>
    <row r="452" spans="1:5" x14ac:dyDescent="0.25">
      <c r="A452" s="80" t="s">
        <v>52</v>
      </c>
      <c r="B452" s="75">
        <v>145000</v>
      </c>
      <c r="C452" s="75">
        <v>145000</v>
      </c>
      <c r="D452" s="75">
        <v>68642.95</v>
      </c>
      <c r="E452" s="182">
        <f t="shared" si="7"/>
        <v>47.339965517241382</v>
      </c>
    </row>
    <row r="453" spans="1:5" x14ac:dyDescent="0.25">
      <c r="A453" s="81" t="s">
        <v>72</v>
      </c>
      <c r="B453" s="92"/>
      <c r="C453" s="92"/>
      <c r="D453" s="77">
        <v>41125</v>
      </c>
      <c r="E453" s="185"/>
    </row>
    <row r="454" spans="1:5" x14ac:dyDescent="0.25">
      <c r="A454" s="81" t="s">
        <v>73</v>
      </c>
      <c r="B454" s="92"/>
      <c r="C454" s="92"/>
      <c r="D454" s="77">
        <v>27517.949999999997</v>
      </c>
      <c r="E454" s="185"/>
    </row>
    <row r="455" spans="1:5" x14ac:dyDescent="0.25">
      <c r="A455" s="80" t="s">
        <v>117</v>
      </c>
      <c r="B455" s="75">
        <v>75000</v>
      </c>
      <c r="C455" s="75">
        <v>75000</v>
      </c>
      <c r="D455" s="75">
        <v>74295</v>
      </c>
      <c r="E455" s="182">
        <f t="shared" si="7"/>
        <v>99.06</v>
      </c>
    </row>
    <row r="456" spans="1:5" x14ac:dyDescent="0.25">
      <c r="A456" s="81" t="s">
        <v>127</v>
      </c>
      <c r="B456" s="92"/>
      <c r="C456" s="92"/>
      <c r="D456" s="77">
        <v>74295</v>
      </c>
      <c r="E456" s="185"/>
    </row>
    <row r="457" spans="1:5" ht="18.75" customHeight="1" x14ac:dyDescent="0.25">
      <c r="A457" s="78" t="s">
        <v>416</v>
      </c>
      <c r="B457" s="79">
        <v>59270</v>
      </c>
      <c r="C457" s="79">
        <v>59270</v>
      </c>
      <c r="D457" s="79">
        <v>48886.66</v>
      </c>
      <c r="E457" s="184">
        <f t="shared" si="7"/>
        <v>82.481289016365793</v>
      </c>
    </row>
    <row r="458" spans="1:5" s="2" customFormat="1" x14ac:dyDescent="0.25">
      <c r="A458" s="87" t="s">
        <v>195</v>
      </c>
      <c r="B458" s="88">
        <v>22970</v>
      </c>
      <c r="C458" s="88">
        <v>22970</v>
      </c>
      <c r="D458" s="88">
        <v>15881.95</v>
      </c>
      <c r="E458" s="183">
        <f t="shared" si="7"/>
        <v>69.142141924249017</v>
      </c>
    </row>
    <row r="459" spans="1:5" x14ac:dyDescent="0.25">
      <c r="A459" s="80" t="s">
        <v>45</v>
      </c>
      <c r="B459" s="75">
        <v>17000</v>
      </c>
      <c r="C459" s="75">
        <v>17000</v>
      </c>
      <c r="D459" s="75">
        <v>10737.47</v>
      </c>
      <c r="E459" s="182">
        <f t="shared" si="7"/>
        <v>63.161588235294111</v>
      </c>
    </row>
    <row r="460" spans="1:5" x14ac:dyDescent="0.25">
      <c r="A460" s="81" t="s">
        <v>47</v>
      </c>
      <c r="B460" s="92"/>
      <c r="C460" s="92"/>
      <c r="D460" s="77">
        <v>8824.32</v>
      </c>
      <c r="E460" s="185"/>
    </row>
    <row r="461" spans="1:5" x14ac:dyDescent="0.25">
      <c r="A461" s="81" t="s">
        <v>49</v>
      </c>
      <c r="B461" s="92"/>
      <c r="C461" s="92"/>
      <c r="D461" s="77">
        <v>457.12</v>
      </c>
      <c r="E461" s="185"/>
    </row>
    <row r="462" spans="1:5" x14ac:dyDescent="0.25">
      <c r="A462" s="81" t="s">
        <v>51</v>
      </c>
      <c r="B462" s="92"/>
      <c r="C462" s="92"/>
      <c r="D462" s="77">
        <v>1456.03</v>
      </c>
      <c r="E462" s="185"/>
    </row>
    <row r="463" spans="1:5" x14ac:dyDescent="0.25">
      <c r="A463" s="80" t="s">
        <v>52</v>
      </c>
      <c r="B463" s="75">
        <v>5970</v>
      </c>
      <c r="C463" s="75">
        <v>5970</v>
      </c>
      <c r="D463" s="75">
        <v>5144.4799999999996</v>
      </c>
      <c r="E463" s="182">
        <f t="shared" si="7"/>
        <v>86.172194304857612</v>
      </c>
    </row>
    <row r="464" spans="1:5" x14ac:dyDescent="0.25">
      <c r="A464" s="81" t="s">
        <v>55</v>
      </c>
      <c r="B464" s="92"/>
      <c r="C464" s="92"/>
      <c r="D464" s="77">
        <v>1297.56</v>
      </c>
      <c r="E464" s="185"/>
    </row>
    <row r="465" spans="1:5" x14ac:dyDescent="0.25">
      <c r="A465" s="81" t="s">
        <v>66</v>
      </c>
      <c r="B465" s="92"/>
      <c r="C465" s="92"/>
      <c r="D465" s="77">
        <v>838.2</v>
      </c>
      <c r="E465" s="185"/>
    </row>
    <row r="466" spans="1:5" x14ac:dyDescent="0.25">
      <c r="A466" s="81" t="s">
        <v>74</v>
      </c>
      <c r="B466" s="92"/>
      <c r="C466" s="92"/>
      <c r="D466" s="77">
        <v>2667.23</v>
      </c>
      <c r="E466" s="185"/>
    </row>
    <row r="467" spans="1:5" x14ac:dyDescent="0.25">
      <c r="A467" s="81" t="s">
        <v>80</v>
      </c>
      <c r="B467" s="92"/>
      <c r="C467" s="92"/>
      <c r="D467" s="77">
        <v>341.49</v>
      </c>
      <c r="E467" s="185"/>
    </row>
    <row r="468" spans="1:5" s="2" customFormat="1" x14ac:dyDescent="0.25">
      <c r="A468" s="87" t="s">
        <v>199</v>
      </c>
      <c r="B468" s="88">
        <v>36300</v>
      </c>
      <c r="C468" s="88">
        <v>36300</v>
      </c>
      <c r="D468" s="88">
        <v>33004.71</v>
      </c>
      <c r="E468" s="183">
        <f t="shared" si="7"/>
        <v>90.922066115702478</v>
      </c>
    </row>
    <row r="469" spans="1:5" x14ac:dyDescent="0.25">
      <c r="A469" s="80" t="s">
        <v>45</v>
      </c>
      <c r="B469" s="75">
        <v>24900</v>
      </c>
      <c r="C469" s="75">
        <v>24900</v>
      </c>
      <c r="D469" s="75">
        <v>21434.9</v>
      </c>
      <c r="E469" s="182">
        <f t="shared" si="7"/>
        <v>86.083935742971889</v>
      </c>
    </row>
    <row r="470" spans="1:5" x14ac:dyDescent="0.25">
      <c r="A470" s="81" t="s">
        <v>47</v>
      </c>
      <c r="B470" s="92"/>
      <c r="C470" s="92"/>
      <c r="D470" s="77">
        <v>17615.84</v>
      </c>
      <c r="E470" s="185"/>
    </row>
    <row r="471" spans="1:5" x14ac:dyDescent="0.25">
      <c r="A471" s="81" t="s">
        <v>49</v>
      </c>
      <c r="B471" s="92"/>
      <c r="C471" s="92"/>
      <c r="D471" s="77">
        <v>912.45</v>
      </c>
      <c r="E471" s="185"/>
    </row>
    <row r="472" spans="1:5" x14ac:dyDescent="0.25">
      <c r="A472" s="81" t="s">
        <v>51</v>
      </c>
      <c r="B472" s="92"/>
      <c r="C472" s="92"/>
      <c r="D472" s="77">
        <v>2906.61</v>
      </c>
      <c r="E472" s="185"/>
    </row>
    <row r="473" spans="1:5" x14ac:dyDescent="0.25">
      <c r="A473" s="80" t="s">
        <v>52</v>
      </c>
      <c r="B473" s="75">
        <v>11400</v>
      </c>
      <c r="C473" s="75">
        <v>11400</v>
      </c>
      <c r="D473" s="75">
        <v>11569.81</v>
      </c>
      <c r="E473" s="182">
        <f t="shared" si="7"/>
        <v>101.48956140350877</v>
      </c>
    </row>
    <row r="474" spans="1:5" x14ac:dyDescent="0.25">
      <c r="A474" s="81" t="s">
        <v>54</v>
      </c>
      <c r="B474" s="92"/>
      <c r="C474" s="92"/>
      <c r="D474" s="77">
        <v>270</v>
      </c>
      <c r="E474" s="185"/>
    </row>
    <row r="475" spans="1:5" x14ac:dyDescent="0.25">
      <c r="A475" s="81" t="s">
        <v>55</v>
      </c>
      <c r="B475" s="92"/>
      <c r="C475" s="92"/>
      <c r="D475" s="77">
        <v>2594.87</v>
      </c>
      <c r="E475" s="185"/>
    </row>
    <row r="476" spans="1:5" x14ac:dyDescent="0.25">
      <c r="A476" s="81" t="s">
        <v>66</v>
      </c>
      <c r="B476" s="92"/>
      <c r="C476" s="92"/>
      <c r="D476" s="77">
        <v>2221.36</v>
      </c>
      <c r="E476" s="185"/>
    </row>
    <row r="477" spans="1:5" x14ac:dyDescent="0.25">
      <c r="A477" s="81" t="s">
        <v>72</v>
      </c>
      <c r="B477" s="92"/>
      <c r="C477" s="92"/>
      <c r="D477" s="77">
        <v>375</v>
      </c>
      <c r="E477" s="185"/>
    </row>
    <row r="478" spans="1:5" x14ac:dyDescent="0.25">
      <c r="A478" s="81" t="s">
        <v>74</v>
      </c>
      <c r="B478" s="92"/>
      <c r="C478" s="92"/>
      <c r="D478" s="77">
        <v>5415.27</v>
      </c>
      <c r="E478" s="185"/>
    </row>
    <row r="479" spans="1:5" x14ac:dyDescent="0.25">
      <c r="A479" s="81" t="s">
        <v>80</v>
      </c>
      <c r="B479" s="92"/>
      <c r="C479" s="92"/>
      <c r="D479" s="77">
        <v>693.31</v>
      </c>
      <c r="E479" s="185"/>
    </row>
    <row r="480" spans="1:5" x14ac:dyDescent="0.25">
      <c r="A480" s="78" t="s">
        <v>417</v>
      </c>
      <c r="B480" s="79">
        <v>12910</v>
      </c>
      <c r="C480" s="79">
        <v>12910</v>
      </c>
      <c r="D480" s="79">
        <v>8994.07</v>
      </c>
      <c r="E480" s="184">
        <f t="shared" si="7"/>
        <v>69.667467079783108</v>
      </c>
    </row>
    <row r="481" spans="1:5" s="2" customFormat="1" x14ac:dyDescent="0.25">
      <c r="A481" s="87" t="s">
        <v>195</v>
      </c>
      <c r="B481" s="88">
        <v>3900</v>
      </c>
      <c r="C481" s="88">
        <v>3900</v>
      </c>
      <c r="D481" s="88">
        <v>1719.7</v>
      </c>
      <c r="E481" s="183">
        <f t="shared" si="7"/>
        <v>44.0948717948718</v>
      </c>
    </row>
    <row r="482" spans="1:5" x14ac:dyDescent="0.25">
      <c r="A482" s="80" t="s">
        <v>45</v>
      </c>
      <c r="B482" s="75">
        <v>2130</v>
      </c>
      <c r="C482" s="75">
        <v>2130</v>
      </c>
      <c r="D482" s="75">
        <v>1624.47</v>
      </c>
      <c r="E482" s="182">
        <f t="shared" si="7"/>
        <v>76.266197183098598</v>
      </c>
    </row>
    <row r="483" spans="1:5" x14ac:dyDescent="0.25">
      <c r="A483" s="81" t="s">
        <v>47</v>
      </c>
      <c r="B483" s="92"/>
      <c r="C483" s="92"/>
      <c r="D483" s="77">
        <v>1348.74</v>
      </c>
      <c r="E483" s="185"/>
    </row>
    <row r="484" spans="1:5" x14ac:dyDescent="0.25">
      <c r="A484" s="81" t="s">
        <v>49</v>
      </c>
      <c r="B484" s="92"/>
      <c r="C484" s="92"/>
      <c r="D484" s="77">
        <v>53.23</v>
      </c>
      <c r="E484" s="185"/>
    </row>
    <row r="485" spans="1:5" x14ac:dyDescent="0.25">
      <c r="A485" s="81" t="s">
        <v>51</v>
      </c>
      <c r="B485" s="92"/>
      <c r="C485" s="92"/>
      <c r="D485" s="77">
        <v>222.5</v>
      </c>
      <c r="E485" s="185"/>
    </row>
    <row r="486" spans="1:5" x14ac:dyDescent="0.25">
      <c r="A486" s="80" t="s">
        <v>52</v>
      </c>
      <c r="B486" s="75">
        <v>1770</v>
      </c>
      <c r="C486" s="75">
        <v>1770</v>
      </c>
      <c r="D486" s="75">
        <v>95.23</v>
      </c>
      <c r="E486" s="182">
        <f t="shared" si="7"/>
        <v>5.3802259887005652</v>
      </c>
    </row>
    <row r="487" spans="1:5" x14ac:dyDescent="0.25">
      <c r="A487" s="81" t="s">
        <v>55</v>
      </c>
      <c r="B487" s="92"/>
      <c r="C487" s="92"/>
      <c r="D487" s="77">
        <v>95.23</v>
      </c>
      <c r="E487" s="185"/>
    </row>
    <row r="488" spans="1:5" s="2" customFormat="1" x14ac:dyDescent="0.25">
      <c r="A488" s="87" t="s">
        <v>199</v>
      </c>
      <c r="B488" s="88">
        <v>9010</v>
      </c>
      <c r="C488" s="88">
        <v>9010</v>
      </c>
      <c r="D488" s="88">
        <v>7274.37</v>
      </c>
      <c r="E488" s="183">
        <f t="shared" si="7"/>
        <v>80.73662597114317</v>
      </c>
    </row>
    <row r="489" spans="1:5" x14ac:dyDescent="0.25">
      <c r="A489" s="80" t="s">
        <v>45</v>
      </c>
      <c r="B489" s="75">
        <v>8355</v>
      </c>
      <c r="C489" s="75">
        <v>8355</v>
      </c>
      <c r="D489" s="75">
        <v>6889.41</v>
      </c>
      <c r="E489" s="182">
        <f t="shared" si="7"/>
        <v>82.458527827648112</v>
      </c>
    </row>
    <row r="490" spans="1:5" x14ac:dyDescent="0.25">
      <c r="A490" s="81" t="s">
        <v>47</v>
      </c>
      <c r="B490" s="92"/>
      <c r="C490" s="92"/>
      <c r="D490" s="77">
        <v>5729.26</v>
      </c>
      <c r="E490" s="185"/>
    </row>
    <row r="491" spans="1:5" x14ac:dyDescent="0.25">
      <c r="A491" s="81" t="s">
        <v>49</v>
      </c>
      <c r="B491" s="92"/>
      <c r="C491" s="92"/>
      <c r="D491" s="77">
        <v>214.81</v>
      </c>
      <c r="E491" s="185"/>
    </row>
    <row r="492" spans="1:5" x14ac:dyDescent="0.25">
      <c r="A492" s="81" t="s">
        <v>51</v>
      </c>
      <c r="B492" s="92"/>
      <c r="C492" s="92"/>
      <c r="D492" s="77">
        <v>945.34</v>
      </c>
      <c r="E492" s="185"/>
    </row>
    <row r="493" spans="1:5" x14ac:dyDescent="0.25">
      <c r="A493" s="80" t="s">
        <v>52</v>
      </c>
      <c r="B493" s="75">
        <v>655</v>
      </c>
      <c r="C493" s="75">
        <v>655</v>
      </c>
      <c r="D493" s="75">
        <v>384.96</v>
      </c>
      <c r="E493" s="182">
        <f t="shared" si="7"/>
        <v>58.772519083969463</v>
      </c>
    </row>
    <row r="494" spans="1:5" x14ac:dyDescent="0.25">
      <c r="A494" s="81" t="s">
        <v>55</v>
      </c>
      <c r="B494" s="92"/>
      <c r="C494" s="92"/>
      <c r="D494" s="77">
        <v>384.96</v>
      </c>
      <c r="E494" s="185"/>
    </row>
    <row r="495" spans="1:5" x14ac:dyDescent="0.25">
      <c r="A495" s="81"/>
      <c r="B495" s="92"/>
      <c r="C495" s="92"/>
      <c r="D495" s="77"/>
      <c r="E495" s="185"/>
    </row>
    <row r="496" spans="1:5" x14ac:dyDescent="0.25">
      <c r="A496" s="81"/>
      <c r="B496" s="92"/>
      <c r="C496" s="92"/>
      <c r="D496" s="77"/>
      <c r="E496" s="185"/>
    </row>
    <row r="497" spans="1:5" x14ac:dyDescent="0.25">
      <c r="A497" s="81"/>
      <c r="B497" s="92"/>
      <c r="C497" s="92"/>
      <c r="D497" s="77"/>
      <c r="E497" s="185"/>
    </row>
    <row r="498" spans="1:5" x14ac:dyDescent="0.25">
      <c r="A498" s="81"/>
      <c r="B498" s="92"/>
      <c r="C498" s="92"/>
      <c r="D498" s="77"/>
      <c r="E498" s="185"/>
    </row>
    <row r="499" spans="1:5" x14ac:dyDescent="0.25">
      <c r="A499" s="81"/>
      <c r="B499" s="92"/>
      <c r="C499" s="92"/>
      <c r="D499" s="77"/>
      <c r="E499" s="185"/>
    </row>
    <row r="500" spans="1:5" x14ac:dyDescent="0.25">
      <c r="A500" s="81"/>
      <c r="B500" s="92"/>
      <c r="C500" s="92"/>
      <c r="D500" s="77"/>
      <c r="E500" s="185"/>
    </row>
    <row r="501" spans="1:5" x14ac:dyDescent="0.25">
      <c r="A501" s="81"/>
      <c r="B501" s="92"/>
      <c r="C501" s="92"/>
      <c r="D501" s="77"/>
      <c r="E501" s="185"/>
    </row>
    <row r="502" spans="1:5" x14ac:dyDescent="0.25">
      <c r="A502" s="81"/>
      <c r="B502" s="92"/>
      <c r="C502" s="92"/>
      <c r="D502" s="77"/>
      <c r="E502" s="185"/>
    </row>
    <row r="503" spans="1:5" x14ac:dyDescent="0.25">
      <c r="A503" s="81"/>
      <c r="B503" s="92"/>
      <c r="C503" s="92"/>
      <c r="D503" s="77"/>
      <c r="E503" s="185"/>
    </row>
    <row r="504" spans="1:5" x14ac:dyDescent="0.25">
      <c r="A504" s="81"/>
      <c r="B504" s="92"/>
      <c r="C504" s="92"/>
      <c r="D504" s="77"/>
      <c r="E504" s="185"/>
    </row>
    <row r="505" spans="1:5" x14ac:dyDescent="0.25">
      <c r="A505" s="81"/>
      <c r="B505" s="92"/>
      <c r="C505" s="92"/>
      <c r="D505" s="77"/>
      <c r="E505" s="185"/>
    </row>
    <row r="506" spans="1:5" x14ac:dyDescent="0.25">
      <c r="A506" s="81"/>
      <c r="B506" s="92"/>
      <c r="C506" s="92"/>
      <c r="D506" s="77"/>
      <c r="E506" s="185"/>
    </row>
    <row r="507" spans="1:5" x14ac:dyDescent="0.25">
      <c r="A507" s="81"/>
      <c r="B507" s="92"/>
      <c r="C507" s="92"/>
      <c r="D507" s="77"/>
      <c r="E507" s="185"/>
    </row>
    <row r="508" spans="1:5" x14ac:dyDescent="0.25">
      <c r="A508" s="81"/>
      <c r="B508" s="92"/>
      <c r="C508" s="92"/>
      <c r="D508" s="77"/>
      <c r="E508" s="185"/>
    </row>
    <row r="509" spans="1:5" x14ac:dyDescent="0.25">
      <c r="A509" s="81"/>
      <c r="B509" s="92"/>
      <c r="C509" s="92"/>
      <c r="D509" s="77"/>
      <c r="E509" s="185"/>
    </row>
    <row r="510" spans="1:5" x14ac:dyDescent="0.25">
      <c r="A510" s="81"/>
      <c r="B510" s="92"/>
      <c r="C510" s="92"/>
      <c r="D510" s="77"/>
      <c r="E510" s="185"/>
    </row>
    <row r="511" spans="1:5" x14ac:dyDescent="0.25">
      <c r="A511" s="81"/>
      <c r="B511" s="92"/>
      <c r="C511" s="92"/>
      <c r="D511" s="77"/>
      <c r="E511" s="185"/>
    </row>
    <row r="512" spans="1:5" x14ac:dyDescent="0.25">
      <c r="A512" s="81"/>
      <c r="B512" s="92"/>
      <c r="C512" s="92"/>
      <c r="D512" s="77"/>
      <c r="E512" s="185"/>
    </row>
    <row r="513" spans="1:5" x14ac:dyDescent="0.25">
      <c r="A513" s="81"/>
      <c r="B513" s="92"/>
      <c r="C513" s="92"/>
      <c r="D513" s="77"/>
      <c r="E513" s="185"/>
    </row>
    <row r="514" spans="1:5" x14ac:dyDescent="0.25">
      <c r="A514" s="81"/>
      <c r="B514" s="92"/>
      <c r="C514" s="92"/>
      <c r="D514" s="77"/>
      <c r="E514" s="185"/>
    </row>
    <row r="515" spans="1:5" x14ac:dyDescent="0.25">
      <c r="A515" s="81"/>
      <c r="B515" s="92"/>
      <c r="C515" s="92"/>
      <c r="D515" s="77"/>
      <c r="E515" s="185"/>
    </row>
    <row r="516" spans="1:5" x14ac:dyDescent="0.25">
      <c r="A516" s="81"/>
      <c r="B516" s="92"/>
      <c r="C516" s="92"/>
      <c r="D516" s="77"/>
      <c r="E516" s="185"/>
    </row>
    <row r="517" spans="1:5" x14ac:dyDescent="0.25">
      <c r="A517" s="81"/>
      <c r="B517" s="92"/>
      <c r="C517" s="92"/>
      <c r="D517" s="77"/>
      <c r="E517" s="185"/>
    </row>
    <row r="518" spans="1:5" x14ac:dyDescent="0.25">
      <c r="A518" s="81"/>
      <c r="B518" s="176"/>
      <c r="C518" s="176"/>
      <c r="D518" s="176"/>
      <c r="E518" s="185"/>
    </row>
    <row r="519" spans="1:5" x14ac:dyDescent="0.25">
      <c r="A519" s="85" t="s">
        <v>186</v>
      </c>
      <c r="B519" s="86">
        <v>147059699</v>
      </c>
      <c r="C519" s="86">
        <v>147612699</v>
      </c>
      <c r="D519" s="86">
        <v>138175517.25</v>
      </c>
      <c r="E519" s="181">
        <f t="shared" ref="E519:E575" si="8">D519/C519*100</f>
        <v>93.606795476316023</v>
      </c>
    </row>
    <row r="520" spans="1:5" x14ac:dyDescent="0.25">
      <c r="A520" s="74" t="s">
        <v>190</v>
      </c>
      <c r="B520" s="75">
        <v>16661077</v>
      </c>
      <c r="C520" s="75">
        <v>16384077</v>
      </c>
      <c r="D520" s="75">
        <v>15059672.880000001</v>
      </c>
      <c r="E520" s="182">
        <f t="shared" si="8"/>
        <v>91.916516749768689</v>
      </c>
    </row>
    <row r="521" spans="1:5" s="2" customFormat="1" x14ac:dyDescent="0.25">
      <c r="A521" s="87" t="s">
        <v>195</v>
      </c>
      <c r="B521" s="88">
        <v>6350322</v>
      </c>
      <c r="C521" s="88">
        <v>6073322</v>
      </c>
      <c r="D521" s="88">
        <v>5659995.96</v>
      </c>
      <c r="E521" s="183">
        <f t="shared" si="8"/>
        <v>93.194399374839662</v>
      </c>
    </row>
    <row r="522" spans="1:5" s="2" customFormat="1" x14ac:dyDescent="0.25">
      <c r="A522" s="87" t="s">
        <v>199</v>
      </c>
      <c r="B522" s="88">
        <v>38450</v>
      </c>
      <c r="C522" s="88">
        <v>38450</v>
      </c>
      <c r="D522" s="88">
        <v>356</v>
      </c>
      <c r="E522" s="183">
        <f t="shared" si="8"/>
        <v>0.92587776332899874</v>
      </c>
    </row>
    <row r="523" spans="1:5" s="2" customFormat="1" x14ac:dyDescent="0.25">
      <c r="A523" s="87" t="s">
        <v>200</v>
      </c>
      <c r="B523" s="88">
        <v>10272305</v>
      </c>
      <c r="C523" s="88">
        <v>10272305</v>
      </c>
      <c r="D523" s="88">
        <v>9399320.9199999999</v>
      </c>
      <c r="E523" s="183">
        <f t="shared" si="8"/>
        <v>91.501575547065627</v>
      </c>
    </row>
    <row r="524" spans="1:5" s="2" customFormat="1" x14ac:dyDescent="0.25">
      <c r="A524" s="87"/>
      <c r="B524" s="88"/>
      <c r="C524" s="88"/>
      <c r="D524" s="88"/>
      <c r="E524" s="183"/>
    </row>
    <row r="525" spans="1:5" ht="13.5" customHeight="1" x14ac:dyDescent="0.25">
      <c r="A525" s="74" t="s">
        <v>378</v>
      </c>
      <c r="B525" s="75">
        <v>34040</v>
      </c>
      <c r="C525" s="75">
        <v>31540</v>
      </c>
      <c r="D525" s="75">
        <v>18869.28</v>
      </c>
      <c r="E525" s="182">
        <f t="shared" si="8"/>
        <v>59.826506024096382</v>
      </c>
    </row>
    <row r="526" spans="1:5" ht="13.5" customHeight="1" x14ac:dyDescent="0.25">
      <c r="A526" s="78" t="s">
        <v>379</v>
      </c>
      <c r="B526" s="79">
        <v>34040</v>
      </c>
      <c r="C526" s="79">
        <v>31540</v>
      </c>
      <c r="D526" s="79">
        <v>18869.28</v>
      </c>
      <c r="E526" s="184">
        <f t="shared" si="8"/>
        <v>59.826506024096382</v>
      </c>
    </row>
    <row r="527" spans="1:5" s="2" customFormat="1" ht="13.5" customHeight="1" x14ac:dyDescent="0.25">
      <c r="A527" s="87" t="s">
        <v>195</v>
      </c>
      <c r="B527" s="88">
        <v>34040</v>
      </c>
      <c r="C527" s="88">
        <v>31540</v>
      </c>
      <c r="D527" s="88">
        <v>18869.28</v>
      </c>
      <c r="E527" s="183">
        <f t="shared" si="8"/>
        <v>59.826506024096382</v>
      </c>
    </row>
    <row r="528" spans="1:5" ht="13.5" customHeight="1" x14ac:dyDescent="0.25">
      <c r="A528" s="80" t="s">
        <v>45</v>
      </c>
      <c r="B528" s="75">
        <v>15930</v>
      </c>
      <c r="C528" s="75">
        <v>15930</v>
      </c>
      <c r="D528" s="75">
        <v>14427.78</v>
      </c>
      <c r="E528" s="182">
        <f t="shared" si="8"/>
        <v>90.569868173258001</v>
      </c>
    </row>
    <row r="529" spans="1:5" ht="13.5" customHeight="1" x14ac:dyDescent="0.25">
      <c r="A529" s="81" t="s">
        <v>49</v>
      </c>
      <c r="B529" s="92"/>
      <c r="C529" s="92"/>
      <c r="D529" s="77">
        <v>14427.78</v>
      </c>
      <c r="E529" s="185"/>
    </row>
    <row r="530" spans="1:5" ht="13.5" customHeight="1" x14ac:dyDescent="0.25">
      <c r="A530" s="80" t="s">
        <v>52</v>
      </c>
      <c r="B530" s="75">
        <v>18110</v>
      </c>
      <c r="C530" s="75">
        <v>15610</v>
      </c>
      <c r="D530" s="75">
        <v>4441.5</v>
      </c>
      <c r="E530" s="182">
        <f t="shared" si="8"/>
        <v>28.45291479820628</v>
      </c>
    </row>
    <row r="531" spans="1:5" ht="13.5" customHeight="1" x14ac:dyDescent="0.25">
      <c r="A531" s="81" t="s">
        <v>54</v>
      </c>
      <c r="B531" s="92"/>
      <c r="C531" s="92"/>
      <c r="D531" s="77">
        <v>2319.15</v>
      </c>
      <c r="E531" s="185"/>
    </row>
    <row r="532" spans="1:5" ht="13.5" customHeight="1" x14ac:dyDescent="0.25">
      <c r="A532" s="81" t="s">
        <v>56</v>
      </c>
      <c r="B532" s="92"/>
      <c r="C532" s="92"/>
      <c r="D532" s="77">
        <v>358</v>
      </c>
      <c r="E532" s="185"/>
    </row>
    <row r="533" spans="1:5" ht="13.5" customHeight="1" x14ac:dyDescent="0.25">
      <c r="A533" s="81" t="s">
        <v>59</v>
      </c>
      <c r="B533" s="92"/>
      <c r="C533" s="92"/>
      <c r="D533" s="77">
        <v>1693.25</v>
      </c>
      <c r="E533" s="185"/>
    </row>
    <row r="534" spans="1:5" ht="13.5" customHeight="1" x14ac:dyDescent="0.25">
      <c r="A534" s="81" t="s">
        <v>80</v>
      </c>
      <c r="B534" s="92"/>
      <c r="C534" s="92"/>
      <c r="D534" s="77">
        <v>71.099999999999994</v>
      </c>
      <c r="E534" s="185"/>
    </row>
    <row r="535" spans="1:5" ht="13.5" customHeight="1" x14ac:dyDescent="0.25">
      <c r="A535" s="81"/>
      <c r="B535" s="92"/>
      <c r="C535" s="92"/>
      <c r="D535" s="77"/>
      <c r="E535" s="185"/>
    </row>
    <row r="536" spans="1:5" ht="13.5" customHeight="1" x14ac:dyDescent="0.25">
      <c r="A536" s="74" t="s">
        <v>387</v>
      </c>
      <c r="B536" s="75">
        <v>87960</v>
      </c>
      <c r="C536" s="75">
        <v>87960</v>
      </c>
      <c r="D536" s="75">
        <v>30349.89</v>
      </c>
      <c r="E536" s="182">
        <f t="shared" si="8"/>
        <v>34.504195088676667</v>
      </c>
    </row>
    <row r="537" spans="1:5" ht="13.5" customHeight="1" x14ac:dyDescent="0.25">
      <c r="A537" s="78" t="s">
        <v>418</v>
      </c>
      <c r="B537" s="79">
        <v>4900</v>
      </c>
      <c r="C537" s="79">
        <v>4900</v>
      </c>
      <c r="D537" s="79">
        <v>2500</v>
      </c>
      <c r="E537" s="184">
        <f t="shared" si="8"/>
        <v>51.020408163265309</v>
      </c>
    </row>
    <row r="538" spans="1:5" s="2" customFormat="1" ht="13.5" customHeight="1" x14ac:dyDescent="0.25">
      <c r="A538" s="87" t="s">
        <v>195</v>
      </c>
      <c r="B538" s="88">
        <v>4900</v>
      </c>
      <c r="C538" s="88">
        <v>4900</v>
      </c>
      <c r="D538" s="88">
        <v>2500</v>
      </c>
      <c r="E538" s="183">
        <f t="shared" si="8"/>
        <v>51.020408163265309</v>
      </c>
    </row>
    <row r="539" spans="1:5" ht="13.5" customHeight="1" x14ac:dyDescent="0.25">
      <c r="A539" s="80" t="s">
        <v>52</v>
      </c>
      <c r="B539" s="75">
        <v>4900</v>
      </c>
      <c r="C539" s="75">
        <v>4900</v>
      </c>
      <c r="D539" s="75">
        <v>2500</v>
      </c>
      <c r="E539" s="182">
        <f t="shared" si="8"/>
        <v>51.020408163265309</v>
      </c>
    </row>
    <row r="540" spans="1:5" ht="13.5" customHeight="1" x14ac:dyDescent="0.25">
      <c r="A540" s="81" t="s">
        <v>81</v>
      </c>
      <c r="B540" s="92"/>
      <c r="C540" s="92"/>
      <c r="D540" s="77">
        <v>2500</v>
      </c>
      <c r="E540" s="185"/>
    </row>
    <row r="541" spans="1:5" ht="13.5" customHeight="1" x14ac:dyDescent="0.25">
      <c r="A541" s="78" t="s">
        <v>419</v>
      </c>
      <c r="B541" s="79">
        <v>8000</v>
      </c>
      <c r="C541" s="79">
        <v>8000</v>
      </c>
      <c r="D541" s="79">
        <v>718.75</v>
      </c>
      <c r="E541" s="184">
        <f t="shared" si="8"/>
        <v>8.984375</v>
      </c>
    </row>
    <row r="542" spans="1:5" s="2" customFormat="1" ht="13.5" customHeight="1" x14ac:dyDescent="0.25">
      <c r="A542" s="87" t="s">
        <v>195</v>
      </c>
      <c r="B542" s="88">
        <v>2000</v>
      </c>
      <c r="C542" s="88">
        <v>2000</v>
      </c>
      <c r="D542" s="88">
        <v>300</v>
      </c>
      <c r="E542" s="183">
        <f t="shared" si="8"/>
        <v>15</v>
      </c>
    </row>
    <row r="543" spans="1:5" ht="13.5" customHeight="1" x14ac:dyDescent="0.25">
      <c r="A543" s="80" t="s">
        <v>52</v>
      </c>
      <c r="B543" s="75">
        <v>2000</v>
      </c>
      <c r="C543" s="75">
        <v>2000</v>
      </c>
      <c r="D543" s="75">
        <v>300</v>
      </c>
      <c r="E543" s="182">
        <f t="shared" si="8"/>
        <v>15</v>
      </c>
    </row>
    <row r="544" spans="1:5" ht="13.5" customHeight="1" x14ac:dyDescent="0.25">
      <c r="A544" s="81" t="s">
        <v>68</v>
      </c>
      <c r="B544" s="92"/>
      <c r="C544" s="92"/>
      <c r="D544" s="77">
        <v>300</v>
      </c>
      <c r="E544" s="185"/>
    </row>
    <row r="545" spans="1:5" s="2" customFormat="1" ht="13.5" customHeight="1" x14ac:dyDescent="0.25">
      <c r="A545" s="87" t="s">
        <v>199</v>
      </c>
      <c r="B545" s="88">
        <v>5000</v>
      </c>
      <c r="C545" s="88">
        <v>5000</v>
      </c>
      <c r="D545" s="88">
        <v>356</v>
      </c>
      <c r="E545" s="183">
        <f t="shared" si="8"/>
        <v>7.12</v>
      </c>
    </row>
    <row r="546" spans="1:5" ht="13.5" customHeight="1" x14ac:dyDescent="0.25">
      <c r="A546" s="80" t="s">
        <v>52</v>
      </c>
      <c r="B546" s="75">
        <v>5000</v>
      </c>
      <c r="C546" s="75">
        <v>5000</v>
      </c>
      <c r="D546" s="75">
        <v>356</v>
      </c>
      <c r="E546" s="182">
        <f t="shared" si="8"/>
        <v>7.12</v>
      </c>
    </row>
    <row r="547" spans="1:5" ht="13.5" customHeight="1" x14ac:dyDescent="0.25">
      <c r="A547" s="81" t="s">
        <v>68</v>
      </c>
      <c r="B547" s="92"/>
      <c r="C547" s="92"/>
      <c r="D547" s="77">
        <v>356</v>
      </c>
      <c r="E547" s="185"/>
    </row>
    <row r="548" spans="1:5" s="2" customFormat="1" ht="13.5" customHeight="1" x14ac:dyDescent="0.25">
      <c r="A548" s="87" t="s">
        <v>200</v>
      </c>
      <c r="B548" s="88">
        <v>1000</v>
      </c>
      <c r="C548" s="88">
        <v>1000</v>
      </c>
      <c r="D548" s="88">
        <v>62.75</v>
      </c>
      <c r="E548" s="183">
        <f t="shared" si="8"/>
        <v>6.2750000000000004</v>
      </c>
    </row>
    <row r="549" spans="1:5" ht="13.5" customHeight="1" x14ac:dyDescent="0.25">
      <c r="A549" s="80" t="s">
        <v>52</v>
      </c>
      <c r="B549" s="75">
        <v>1000</v>
      </c>
      <c r="C549" s="75">
        <v>1000</v>
      </c>
      <c r="D549" s="75">
        <v>62.75</v>
      </c>
      <c r="E549" s="182">
        <f t="shared" si="8"/>
        <v>6.2750000000000004</v>
      </c>
    </row>
    <row r="550" spans="1:5" ht="13.5" customHeight="1" x14ac:dyDescent="0.25">
      <c r="A550" s="81" t="s">
        <v>68</v>
      </c>
      <c r="B550" s="92"/>
      <c r="C550" s="92"/>
      <c r="D550" s="77">
        <v>62.75</v>
      </c>
      <c r="E550" s="185"/>
    </row>
    <row r="551" spans="1:5" ht="13.5" customHeight="1" x14ac:dyDescent="0.25">
      <c r="A551" s="78" t="s">
        <v>601</v>
      </c>
      <c r="B551" s="79">
        <v>75060</v>
      </c>
      <c r="C551" s="79">
        <v>75060</v>
      </c>
      <c r="D551" s="79">
        <v>27131.14</v>
      </c>
      <c r="E551" s="184">
        <f t="shared" si="8"/>
        <v>36.145936584066078</v>
      </c>
    </row>
    <row r="552" spans="1:5" s="2" customFormat="1" ht="13.5" customHeight="1" x14ac:dyDescent="0.25">
      <c r="A552" s="87" t="s">
        <v>195</v>
      </c>
      <c r="B552" s="88">
        <v>41610</v>
      </c>
      <c r="C552" s="88">
        <v>41610</v>
      </c>
      <c r="D552" s="88">
        <v>27131.14</v>
      </c>
      <c r="E552" s="183">
        <f t="shared" si="8"/>
        <v>65.203412641192017</v>
      </c>
    </row>
    <row r="553" spans="1:5" ht="13.5" customHeight="1" x14ac:dyDescent="0.25">
      <c r="A553" s="80" t="s">
        <v>45</v>
      </c>
      <c r="B553" s="75">
        <v>26050</v>
      </c>
      <c r="C553" s="75">
        <v>26050</v>
      </c>
      <c r="D553" s="75">
        <v>25679.83</v>
      </c>
      <c r="E553" s="182">
        <f t="shared" si="8"/>
        <v>98.579001919385803</v>
      </c>
    </row>
    <row r="554" spans="1:5" ht="13.5" customHeight="1" x14ac:dyDescent="0.25">
      <c r="A554" s="81" t="s">
        <v>47</v>
      </c>
      <c r="B554" s="92"/>
      <c r="C554" s="92"/>
      <c r="D554" s="77">
        <v>22042.739999999998</v>
      </c>
      <c r="E554" s="185"/>
    </row>
    <row r="555" spans="1:5" ht="13.5" customHeight="1" x14ac:dyDescent="0.25">
      <c r="A555" s="81" t="s">
        <v>51</v>
      </c>
      <c r="B555" s="92"/>
      <c r="C555" s="92"/>
      <c r="D555" s="77">
        <v>3637.09</v>
      </c>
      <c r="E555" s="185"/>
    </row>
    <row r="556" spans="1:5" ht="13.5" customHeight="1" x14ac:dyDescent="0.25">
      <c r="A556" s="80" t="s">
        <v>52</v>
      </c>
      <c r="B556" s="75">
        <v>15560</v>
      </c>
      <c r="C556" s="75">
        <v>15560</v>
      </c>
      <c r="D556" s="75">
        <v>1451.3100000000002</v>
      </c>
      <c r="E556" s="182">
        <f t="shared" si="8"/>
        <v>9.327185089974293</v>
      </c>
    </row>
    <row r="557" spans="1:5" ht="13.5" customHeight="1" x14ac:dyDescent="0.25">
      <c r="A557" s="81" t="s">
        <v>54</v>
      </c>
      <c r="B557" s="92"/>
      <c r="C557" s="92"/>
      <c r="D557" s="77">
        <v>1205.51</v>
      </c>
      <c r="E557" s="185"/>
    </row>
    <row r="558" spans="1:5" ht="13.5" customHeight="1" x14ac:dyDescent="0.25">
      <c r="A558" s="81" t="s">
        <v>80</v>
      </c>
      <c r="B558" s="92"/>
      <c r="C558" s="92"/>
      <c r="D558" s="77">
        <v>245.79999999999998</v>
      </c>
      <c r="E558" s="185"/>
    </row>
    <row r="559" spans="1:5" s="2" customFormat="1" ht="13.5" customHeight="1" x14ac:dyDescent="0.25">
      <c r="A559" s="87" t="s">
        <v>199</v>
      </c>
      <c r="B559" s="88">
        <v>33450</v>
      </c>
      <c r="C559" s="88">
        <v>33450</v>
      </c>
      <c r="D559" s="88">
        <v>0</v>
      </c>
      <c r="E559" s="183">
        <f t="shared" si="8"/>
        <v>0</v>
      </c>
    </row>
    <row r="560" spans="1:5" ht="13.5" customHeight="1" x14ac:dyDescent="0.25">
      <c r="A560" s="80" t="s">
        <v>45</v>
      </c>
      <c r="B560" s="75">
        <v>21000</v>
      </c>
      <c r="C560" s="75">
        <v>21000</v>
      </c>
      <c r="D560" s="75">
        <v>0</v>
      </c>
      <c r="E560" s="182">
        <f t="shared" si="8"/>
        <v>0</v>
      </c>
    </row>
    <row r="561" spans="1:5" ht="13.5" customHeight="1" x14ac:dyDescent="0.25">
      <c r="A561" s="80" t="s">
        <v>52</v>
      </c>
      <c r="B561" s="75">
        <v>12450</v>
      </c>
      <c r="C561" s="75">
        <v>12450</v>
      </c>
      <c r="D561" s="75">
        <v>0</v>
      </c>
      <c r="E561" s="182">
        <f t="shared" si="8"/>
        <v>0</v>
      </c>
    </row>
    <row r="562" spans="1:5" ht="13.5" customHeight="1" x14ac:dyDescent="0.25">
      <c r="A562" s="74" t="s">
        <v>420</v>
      </c>
      <c r="B562" s="75">
        <v>4835305</v>
      </c>
      <c r="C562" s="75">
        <v>4725305</v>
      </c>
      <c r="D562" s="75">
        <v>4335873.74</v>
      </c>
      <c r="E562" s="182">
        <f t="shared" si="8"/>
        <v>91.758600555942962</v>
      </c>
    </row>
    <row r="563" spans="1:5" ht="13.5" customHeight="1" x14ac:dyDescent="0.25">
      <c r="A563" s="78" t="s">
        <v>421</v>
      </c>
      <c r="B563" s="79">
        <v>333500</v>
      </c>
      <c r="C563" s="79">
        <v>298500</v>
      </c>
      <c r="D563" s="79">
        <v>271363.78000000003</v>
      </c>
      <c r="E563" s="184">
        <f t="shared" si="8"/>
        <v>90.909139028475721</v>
      </c>
    </row>
    <row r="564" spans="1:5" s="2" customFormat="1" ht="13.5" customHeight="1" x14ac:dyDescent="0.25">
      <c r="A564" s="87" t="s">
        <v>195</v>
      </c>
      <c r="B564" s="88">
        <v>333500</v>
      </c>
      <c r="C564" s="88">
        <v>298500</v>
      </c>
      <c r="D564" s="88">
        <v>271363.78000000003</v>
      </c>
      <c r="E564" s="183">
        <f t="shared" si="8"/>
        <v>90.909139028475721</v>
      </c>
    </row>
    <row r="565" spans="1:5" ht="13.5" customHeight="1" x14ac:dyDescent="0.25">
      <c r="A565" s="80" t="s">
        <v>102</v>
      </c>
      <c r="B565" s="75">
        <v>333500</v>
      </c>
      <c r="C565" s="75">
        <v>298500</v>
      </c>
      <c r="D565" s="75">
        <v>271363.78000000003</v>
      </c>
      <c r="E565" s="182">
        <f t="shared" si="8"/>
        <v>90.909139028475721</v>
      </c>
    </row>
    <row r="566" spans="1:5" ht="13.5" customHeight="1" x14ac:dyDescent="0.25">
      <c r="A566" s="81" t="s">
        <v>104</v>
      </c>
      <c r="B566" s="92"/>
      <c r="C566" s="92"/>
      <c r="D566" s="77">
        <v>271363.78000000003</v>
      </c>
      <c r="E566" s="185"/>
    </row>
    <row r="567" spans="1:5" ht="13.5" customHeight="1" x14ac:dyDescent="0.25">
      <c r="A567" s="78" t="s">
        <v>422</v>
      </c>
      <c r="B567" s="79">
        <v>1000</v>
      </c>
      <c r="C567" s="79">
        <v>1000</v>
      </c>
      <c r="D567" s="79">
        <v>1000</v>
      </c>
      <c r="E567" s="184">
        <f t="shared" si="8"/>
        <v>100</v>
      </c>
    </row>
    <row r="568" spans="1:5" s="2" customFormat="1" ht="13.5" customHeight="1" x14ac:dyDescent="0.25">
      <c r="A568" s="87" t="s">
        <v>195</v>
      </c>
      <c r="B568" s="88">
        <v>1000</v>
      </c>
      <c r="C568" s="88">
        <v>1000</v>
      </c>
      <c r="D568" s="88">
        <v>1000</v>
      </c>
      <c r="E568" s="183">
        <f t="shared" si="8"/>
        <v>100</v>
      </c>
    </row>
    <row r="569" spans="1:5" ht="13.5" customHeight="1" x14ac:dyDescent="0.25">
      <c r="A569" s="80" t="s">
        <v>102</v>
      </c>
      <c r="B569" s="75">
        <v>1000</v>
      </c>
      <c r="C569" s="75">
        <v>1000</v>
      </c>
      <c r="D569" s="75">
        <v>1000</v>
      </c>
      <c r="E569" s="182">
        <f t="shared" si="8"/>
        <v>100</v>
      </c>
    </row>
    <row r="570" spans="1:5" ht="13.5" customHeight="1" x14ac:dyDescent="0.25">
      <c r="A570" s="81" t="s">
        <v>104</v>
      </c>
      <c r="B570" s="92"/>
      <c r="C570" s="92"/>
      <c r="D570" s="77">
        <v>1000</v>
      </c>
      <c r="E570" s="185"/>
    </row>
    <row r="571" spans="1:5" ht="13.5" customHeight="1" x14ac:dyDescent="0.25">
      <c r="A571" s="78" t="s">
        <v>423</v>
      </c>
      <c r="B571" s="79">
        <v>4500805</v>
      </c>
      <c r="C571" s="79">
        <v>4425805</v>
      </c>
      <c r="D571" s="79">
        <v>4063509.96</v>
      </c>
      <c r="E571" s="184">
        <f t="shared" si="8"/>
        <v>91.8140306678672</v>
      </c>
    </row>
    <row r="572" spans="1:5" s="2" customFormat="1" ht="13.5" customHeight="1" x14ac:dyDescent="0.25">
      <c r="A572" s="87" t="s">
        <v>195</v>
      </c>
      <c r="B572" s="88">
        <v>500805</v>
      </c>
      <c r="C572" s="88">
        <v>425805</v>
      </c>
      <c r="D572" s="88">
        <v>318845.33</v>
      </c>
      <c r="E572" s="183">
        <f t="shared" si="8"/>
        <v>74.880597926280814</v>
      </c>
    </row>
    <row r="573" spans="1:5" ht="13.5" customHeight="1" x14ac:dyDescent="0.25">
      <c r="A573" s="80" t="s">
        <v>102</v>
      </c>
      <c r="B573" s="75">
        <v>500805</v>
      </c>
      <c r="C573" s="75">
        <v>425805</v>
      </c>
      <c r="D573" s="75">
        <v>318845.33</v>
      </c>
      <c r="E573" s="182">
        <f t="shared" si="8"/>
        <v>74.880597926280814</v>
      </c>
    </row>
    <row r="574" spans="1:5" ht="13.5" customHeight="1" x14ac:dyDescent="0.25">
      <c r="A574" s="81" t="s">
        <v>105</v>
      </c>
      <c r="B574" s="92"/>
      <c r="C574" s="92"/>
      <c r="D574" s="77">
        <v>318845.33</v>
      </c>
      <c r="E574" s="185"/>
    </row>
    <row r="575" spans="1:5" s="2" customFormat="1" ht="13.5" customHeight="1" x14ac:dyDescent="0.25">
      <c r="A575" s="87" t="s">
        <v>200</v>
      </c>
      <c r="B575" s="88">
        <v>4000000</v>
      </c>
      <c r="C575" s="88">
        <v>4000000</v>
      </c>
      <c r="D575" s="88">
        <v>3744664.63</v>
      </c>
      <c r="E575" s="183">
        <f t="shared" si="8"/>
        <v>93.616615749999994</v>
      </c>
    </row>
    <row r="576" spans="1:5" ht="13.5" customHeight="1" x14ac:dyDescent="0.25">
      <c r="A576" s="80" t="s">
        <v>102</v>
      </c>
      <c r="B576" s="75">
        <v>4000000</v>
      </c>
      <c r="C576" s="75">
        <v>4000000</v>
      </c>
      <c r="D576" s="75">
        <v>3744664.63</v>
      </c>
      <c r="E576" s="182">
        <f t="shared" ref="E576:E637" si="9">D576/C576*100</f>
        <v>93.616615749999994</v>
      </c>
    </row>
    <row r="577" spans="1:5" ht="13.5" customHeight="1" x14ac:dyDescent="0.25">
      <c r="A577" s="81" t="s">
        <v>105</v>
      </c>
      <c r="B577" s="92"/>
      <c r="C577" s="92"/>
      <c r="D577" s="77">
        <v>3744664.63</v>
      </c>
      <c r="E577" s="185"/>
    </row>
    <row r="578" spans="1:5" ht="13.5" customHeight="1" x14ac:dyDescent="0.25">
      <c r="A578" s="81"/>
      <c r="B578" s="92"/>
      <c r="C578" s="92"/>
      <c r="D578" s="77"/>
      <c r="E578" s="185"/>
    </row>
    <row r="579" spans="1:5" ht="13.5" customHeight="1" x14ac:dyDescent="0.25">
      <c r="A579" s="74" t="s">
        <v>424</v>
      </c>
      <c r="B579" s="75">
        <v>560715</v>
      </c>
      <c r="C579" s="75">
        <v>559215</v>
      </c>
      <c r="D579" s="75">
        <v>410081.65</v>
      </c>
      <c r="E579" s="182">
        <f t="shared" si="9"/>
        <v>73.331661346709225</v>
      </c>
    </row>
    <row r="580" spans="1:5" ht="13.5" customHeight="1" x14ac:dyDescent="0.25">
      <c r="A580" s="78" t="s">
        <v>425</v>
      </c>
      <c r="B580" s="79">
        <v>10000</v>
      </c>
      <c r="C580" s="79">
        <v>10000</v>
      </c>
      <c r="D580" s="79">
        <v>10000</v>
      </c>
      <c r="E580" s="184">
        <f t="shared" si="9"/>
        <v>100</v>
      </c>
    </row>
    <row r="581" spans="1:5" s="2" customFormat="1" ht="13.5" customHeight="1" x14ac:dyDescent="0.25">
      <c r="A581" s="87" t="s">
        <v>195</v>
      </c>
      <c r="B581" s="88">
        <v>10000</v>
      </c>
      <c r="C581" s="88">
        <v>10000</v>
      </c>
      <c r="D581" s="88">
        <v>10000</v>
      </c>
      <c r="E581" s="183">
        <f t="shared" si="9"/>
        <v>100</v>
      </c>
    </row>
    <row r="582" spans="1:5" ht="13.5" customHeight="1" x14ac:dyDescent="0.25">
      <c r="A582" s="80" t="s">
        <v>106</v>
      </c>
      <c r="B582" s="75">
        <v>10000</v>
      </c>
      <c r="C582" s="75">
        <v>10000</v>
      </c>
      <c r="D582" s="75">
        <v>10000</v>
      </c>
      <c r="E582" s="182">
        <f t="shared" si="9"/>
        <v>100</v>
      </c>
    </row>
    <row r="583" spans="1:5" ht="13.5" customHeight="1" x14ac:dyDescent="0.25">
      <c r="A583" s="81" t="s">
        <v>108</v>
      </c>
      <c r="B583" s="92"/>
      <c r="C583" s="92"/>
      <c r="D583" s="77">
        <v>10000</v>
      </c>
      <c r="E583" s="185"/>
    </row>
    <row r="584" spans="1:5" ht="13.5" customHeight="1" x14ac:dyDescent="0.25">
      <c r="A584" s="78" t="s">
        <v>426</v>
      </c>
      <c r="B584" s="79">
        <v>80000</v>
      </c>
      <c r="C584" s="79">
        <v>80000</v>
      </c>
      <c r="D584" s="79">
        <v>79980</v>
      </c>
      <c r="E584" s="184">
        <f t="shared" si="9"/>
        <v>99.975000000000009</v>
      </c>
    </row>
    <row r="585" spans="1:5" s="2" customFormat="1" ht="13.5" customHeight="1" x14ac:dyDescent="0.25">
      <c r="A585" s="87" t="s">
        <v>195</v>
      </c>
      <c r="B585" s="88">
        <v>80000</v>
      </c>
      <c r="C585" s="88">
        <v>80000</v>
      </c>
      <c r="D585" s="88">
        <v>79980</v>
      </c>
      <c r="E585" s="183">
        <f t="shared" si="9"/>
        <v>99.975000000000009</v>
      </c>
    </row>
    <row r="586" spans="1:5" ht="13.5" customHeight="1" x14ac:dyDescent="0.25">
      <c r="A586" s="80" t="s">
        <v>96</v>
      </c>
      <c r="B586" s="75">
        <v>80000</v>
      </c>
      <c r="C586" s="75">
        <v>80000</v>
      </c>
      <c r="D586" s="75">
        <v>79980</v>
      </c>
      <c r="E586" s="182">
        <f t="shared" si="9"/>
        <v>99.975000000000009</v>
      </c>
    </row>
    <row r="587" spans="1:5" ht="13.5" customHeight="1" x14ac:dyDescent="0.25">
      <c r="A587" s="81" t="s">
        <v>101</v>
      </c>
      <c r="B587" s="92"/>
      <c r="C587" s="92"/>
      <c r="D587" s="77">
        <v>69000</v>
      </c>
      <c r="E587" s="185"/>
    </row>
    <row r="588" spans="1:5" ht="13.5" customHeight="1" x14ac:dyDescent="0.25">
      <c r="A588" s="81" t="s">
        <v>282</v>
      </c>
      <c r="B588" s="92"/>
      <c r="C588" s="92"/>
      <c r="D588" s="77">
        <v>10980</v>
      </c>
      <c r="E588" s="185"/>
    </row>
    <row r="589" spans="1:5" ht="13.5" customHeight="1" x14ac:dyDescent="0.25">
      <c r="A589" s="78" t="s">
        <v>427</v>
      </c>
      <c r="B589" s="79">
        <v>25000</v>
      </c>
      <c r="C589" s="79">
        <v>25000</v>
      </c>
      <c r="D589" s="79">
        <v>25000</v>
      </c>
      <c r="E589" s="184">
        <f t="shared" si="9"/>
        <v>100</v>
      </c>
    </row>
    <row r="590" spans="1:5" s="2" customFormat="1" ht="13.5" customHeight="1" x14ac:dyDescent="0.25">
      <c r="A590" s="87" t="s">
        <v>195</v>
      </c>
      <c r="B590" s="88">
        <v>25000</v>
      </c>
      <c r="C590" s="88">
        <v>25000</v>
      </c>
      <c r="D590" s="88">
        <v>25000</v>
      </c>
      <c r="E590" s="183">
        <f t="shared" si="9"/>
        <v>100</v>
      </c>
    </row>
    <row r="591" spans="1:5" ht="13.5" customHeight="1" x14ac:dyDescent="0.25">
      <c r="A591" s="80" t="s">
        <v>106</v>
      </c>
      <c r="B591" s="75">
        <v>25000</v>
      </c>
      <c r="C591" s="75">
        <v>25000</v>
      </c>
      <c r="D591" s="75">
        <v>25000</v>
      </c>
      <c r="E591" s="182">
        <f t="shared" si="9"/>
        <v>100</v>
      </c>
    </row>
    <row r="592" spans="1:5" ht="13.5" customHeight="1" x14ac:dyDescent="0.25">
      <c r="A592" s="81" t="s">
        <v>108</v>
      </c>
      <c r="B592" s="92"/>
      <c r="C592" s="92"/>
      <c r="D592" s="77">
        <v>25000</v>
      </c>
      <c r="E592" s="185"/>
    </row>
    <row r="593" spans="1:5" ht="13.5" customHeight="1" x14ac:dyDescent="0.25">
      <c r="A593" s="78" t="s">
        <v>428</v>
      </c>
      <c r="B593" s="79">
        <v>126000</v>
      </c>
      <c r="C593" s="79">
        <v>119000</v>
      </c>
      <c r="D593" s="79">
        <v>94030.68</v>
      </c>
      <c r="E593" s="184">
        <f t="shared" si="9"/>
        <v>79.017378151260502</v>
      </c>
    </row>
    <row r="594" spans="1:5" s="2" customFormat="1" ht="13.5" customHeight="1" x14ac:dyDescent="0.25">
      <c r="A594" s="87" t="s">
        <v>195</v>
      </c>
      <c r="B594" s="88">
        <v>126000</v>
      </c>
      <c r="C594" s="88">
        <v>119000</v>
      </c>
      <c r="D594" s="88">
        <v>94030.68</v>
      </c>
      <c r="E594" s="183">
        <f t="shared" si="9"/>
        <v>79.017378151260502</v>
      </c>
    </row>
    <row r="595" spans="1:5" ht="13.5" customHeight="1" x14ac:dyDescent="0.25">
      <c r="A595" s="80" t="s">
        <v>52</v>
      </c>
      <c r="B595" s="75">
        <v>59480</v>
      </c>
      <c r="C595" s="75">
        <v>51480</v>
      </c>
      <c r="D595" s="75">
        <v>30198.78</v>
      </c>
      <c r="E595" s="182">
        <f t="shared" si="9"/>
        <v>58.661188811188815</v>
      </c>
    </row>
    <row r="596" spans="1:5" ht="13.5" customHeight="1" x14ac:dyDescent="0.25">
      <c r="A596" s="81" t="s">
        <v>59</v>
      </c>
      <c r="B596" s="92"/>
      <c r="C596" s="92"/>
      <c r="D596" s="77">
        <v>60</v>
      </c>
      <c r="E596" s="185"/>
    </row>
    <row r="597" spans="1:5" ht="13.5" customHeight="1" x14ac:dyDescent="0.25">
      <c r="A597" s="81" t="s">
        <v>66</v>
      </c>
      <c r="B597" s="92"/>
      <c r="C597" s="92"/>
      <c r="D597" s="77">
        <v>6275</v>
      </c>
      <c r="E597" s="185"/>
    </row>
    <row r="598" spans="1:5" ht="13.5" customHeight="1" x14ac:dyDescent="0.25">
      <c r="A598" s="81" t="s">
        <v>68</v>
      </c>
      <c r="B598" s="92"/>
      <c r="C598" s="92"/>
      <c r="D598" s="77">
        <v>4652.5</v>
      </c>
      <c r="E598" s="185"/>
    </row>
    <row r="599" spans="1:5" ht="13.5" customHeight="1" x14ac:dyDescent="0.25">
      <c r="A599" s="81" t="s">
        <v>70</v>
      </c>
      <c r="B599" s="92"/>
      <c r="C599" s="92"/>
      <c r="D599" s="77">
        <v>1760</v>
      </c>
      <c r="E599" s="185"/>
    </row>
    <row r="600" spans="1:5" ht="13.5" customHeight="1" x14ac:dyDescent="0.25">
      <c r="A600" s="81" t="s">
        <v>72</v>
      </c>
      <c r="B600" s="92"/>
      <c r="C600" s="92"/>
      <c r="D600" s="77">
        <v>250</v>
      </c>
      <c r="E600" s="185"/>
    </row>
    <row r="601" spans="1:5" ht="13.5" customHeight="1" x14ac:dyDescent="0.25">
      <c r="A601" s="81" t="s">
        <v>74</v>
      </c>
      <c r="B601" s="92"/>
      <c r="C601" s="92"/>
      <c r="D601" s="77">
        <v>8667.4699999999993</v>
      </c>
      <c r="E601" s="185"/>
    </row>
    <row r="602" spans="1:5" ht="13.5" customHeight="1" x14ac:dyDescent="0.25">
      <c r="A602" s="81" t="s">
        <v>80</v>
      </c>
      <c r="B602" s="92"/>
      <c r="C602" s="92"/>
      <c r="D602" s="77">
        <v>8533.81</v>
      </c>
      <c r="E602" s="185"/>
    </row>
    <row r="603" spans="1:5" ht="13.5" customHeight="1" x14ac:dyDescent="0.25">
      <c r="A603" s="80" t="s">
        <v>96</v>
      </c>
      <c r="B603" s="75">
        <v>56000</v>
      </c>
      <c r="C603" s="75">
        <v>56000</v>
      </c>
      <c r="D603" s="75">
        <v>55962.92</v>
      </c>
      <c r="E603" s="182">
        <f t="shared" si="9"/>
        <v>99.933785714285719</v>
      </c>
    </row>
    <row r="604" spans="1:5" ht="13.5" customHeight="1" x14ac:dyDescent="0.25">
      <c r="A604" s="81" t="s">
        <v>101</v>
      </c>
      <c r="B604" s="92"/>
      <c r="C604" s="92"/>
      <c r="D604" s="77">
        <v>55962.92</v>
      </c>
      <c r="E604" s="185"/>
    </row>
    <row r="605" spans="1:5" ht="13.5" customHeight="1" x14ac:dyDescent="0.25">
      <c r="A605" s="80" t="s">
        <v>102</v>
      </c>
      <c r="B605" s="75">
        <v>5000</v>
      </c>
      <c r="C605" s="75">
        <v>5000</v>
      </c>
      <c r="D605" s="75">
        <v>1780.1</v>
      </c>
      <c r="E605" s="182">
        <f t="shared" si="9"/>
        <v>35.602000000000004</v>
      </c>
    </row>
    <row r="606" spans="1:5" ht="13.5" customHeight="1" x14ac:dyDescent="0.25">
      <c r="A606" s="81" t="s">
        <v>105</v>
      </c>
      <c r="B606" s="92"/>
      <c r="C606" s="92"/>
      <c r="D606" s="77">
        <v>1780.1</v>
      </c>
      <c r="E606" s="185"/>
    </row>
    <row r="607" spans="1:5" ht="13.5" customHeight="1" x14ac:dyDescent="0.25">
      <c r="A607" s="80" t="s">
        <v>117</v>
      </c>
      <c r="B607" s="75">
        <v>5520</v>
      </c>
      <c r="C607" s="75">
        <v>6520</v>
      </c>
      <c r="D607" s="75">
        <v>6088.88</v>
      </c>
      <c r="E607" s="182">
        <f t="shared" si="9"/>
        <v>93.3877300613497</v>
      </c>
    </row>
    <row r="608" spans="1:5" ht="13.5" customHeight="1" x14ac:dyDescent="0.25">
      <c r="A608" s="81" t="s">
        <v>121</v>
      </c>
      <c r="B608" s="92"/>
      <c r="C608" s="92"/>
      <c r="D608" s="77">
        <v>518.9</v>
      </c>
      <c r="E608" s="185"/>
    </row>
    <row r="609" spans="1:5" ht="13.5" customHeight="1" x14ac:dyDescent="0.25">
      <c r="A609" s="81" t="s">
        <v>129</v>
      </c>
      <c r="B609" s="92"/>
      <c r="C609" s="92"/>
      <c r="D609" s="77">
        <v>4869.9799999999996</v>
      </c>
      <c r="E609" s="185"/>
    </row>
    <row r="610" spans="1:5" ht="13.5" customHeight="1" x14ac:dyDescent="0.25">
      <c r="A610" s="81" t="s">
        <v>351</v>
      </c>
      <c r="B610" s="92"/>
      <c r="C610" s="92"/>
      <c r="D610" s="77">
        <v>700</v>
      </c>
      <c r="E610" s="185"/>
    </row>
    <row r="611" spans="1:5" ht="13.5" customHeight="1" x14ac:dyDescent="0.25">
      <c r="A611" s="78" t="s">
        <v>429</v>
      </c>
      <c r="B611" s="79">
        <v>10000</v>
      </c>
      <c r="C611" s="79">
        <v>10000</v>
      </c>
      <c r="D611" s="79">
        <v>10000</v>
      </c>
      <c r="E611" s="184">
        <f t="shared" si="9"/>
        <v>100</v>
      </c>
    </row>
    <row r="612" spans="1:5" s="2" customFormat="1" ht="13.5" customHeight="1" x14ac:dyDescent="0.25">
      <c r="A612" s="87" t="s">
        <v>195</v>
      </c>
      <c r="B612" s="88">
        <v>10000</v>
      </c>
      <c r="C612" s="88">
        <v>10000</v>
      </c>
      <c r="D612" s="88">
        <v>10000</v>
      </c>
      <c r="E612" s="183">
        <f t="shared" si="9"/>
        <v>100</v>
      </c>
    </row>
    <row r="613" spans="1:5" ht="13.5" customHeight="1" x14ac:dyDescent="0.25">
      <c r="A613" s="80" t="s">
        <v>96</v>
      </c>
      <c r="B613" s="75">
        <v>10000</v>
      </c>
      <c r="C613" s="75">
        <v>10000</v>
      </c>
      <c r="D613" s="75">
        <v>10000</v>
      </c>
      <c r="E613" s="182">
        <f t="shared" si="9"/>
        <v>100</v>
      </c>
    </row>
    <row r="614" spans="1:5" ht="13.5" customHeight="1" x14ac:dyDescent="0.25">
      <c r="A614" s="81" t="s">
        <v>101</v>
      </c>
      <c r="B614" s="92"/>
      <c r="C614" s="92"/>
      <c r="D614" s="77">
        <v>10000</v>
      </c>
      <c r="E614" s="185"/>
    </row>
    <row r="615" spans="1:5" ht="13.5" customHeight="1" x14ac:dyDescent="0.25">
      <c r="A615" s="78" t="s">
        <v>430</v>
      </c>
      <c r="B615" s="79">
        <v>265</v>
      </c>
      <c r="C615" s="79">
        <v>265</v>
      </c>
      <c r="D615" s="79">
        <v>0</v>
      </c>
      <c r="E615" s="184">
        <f t="shared" si="9"/>
        <v>0</v>
      </c>
    </row>
    <row r="616" spans="1:5" s="2" customFormat="1" ht="13.5" customHeight="1" x14ac:dyDescent="0.25">
      <c r="A616" s="87" t="s">
        <v>195</v>
      </c>
      <c r="B616" s="88">
        <v>265</v>
      </c>
      <c r="C616" s="88">
        <v>265</v>
      </c>
      <c r="D616" s="88">
        <v>0</v>
      </c>
      <c r="E616" s="183">
        <f t="shared" si="9"/>
        <v>0</v>
      </c>
    </row>
    <row r="617" spans="1:5" ht="13.5" customHeight="1" x14ac:dyDescent="0.25">
      <c r="A617" s="80" t="s">
        <v>96</v>
      </c>
      <c r="B617" s="75">
        <v>265</v>
      </c>
      <c r="C617" s="75">
        <v>265</v>
      </c>
      <c r="D617" s="75">
        <v>0</v>
      </c>
      <c r="E617" s="182">
        <f t="shared" si="9"/>
        <v>0</v>
      </c>
    </row>
    <row r="618" spans="1:5" ht="13.5" customHeight="1" x14ac:dyDescent="0.25">
      <c r="A618" s="78" t="s">
        <v>431</v>
      </c>
      <c r="B618" s="79">
        <v>31200</v>
      </c>
      <c r="C618" s="79">
        <v>31200</v>
      </c>
      <c r="D618" s="79">
        <v>19903.5</v>
      </c>
      <c r="E618" s="184">
        <f t="shared" si="9"/>
        <v>63.793269230769234</v>
      </c>
    </row>
    <row r="619" spans="1:5" s="2" customFormat="1" ht="13.5" customHeight="1" x14ac:dyDescent="0.25">
      <c r="A619" s="87" t="s">
        <v>195</v>
      </c>
      <c r="B619" s="88">
        <v>31200</v>
      </c>
      <c r="C619" s="88">
        <v>31200</v>
      </c>
      <c r="D619" s="88">
        <v>19903.5</v>
      </c>
      <c r="E619" s="183">
        <f t="shared" si="9"/>
        <v>63.793269230769234</v>
      </c>
    </row>
    <row r="620" spans="1:5" ht="13.5" customHeight="1" x14ac:dyDescent="0.25">
      <c r="A620" s="80" t="s">
        <v>52</v>
      </c>
      <c r="B620" s="75">
        <v>31200</v>
      </c>
      <c r="C620" s="75">
        <v>31200</v>
      </c>
      <c r="D620" s="75">
        <v>19903.5</v>
      </c>
      <c r="E620" s="182">
        <f t="shared" si="9"/>
        <v>63.793269230769234</v>
      </c>
    </row>
    <row r="621" spans="1:5" ht="13.5" customHeight="1" x14ac:dyDescent="0.25">
      <c r="A621" s="81" t="s">
        <v>70</v>
      </c>
      <c r="B621" s="92"/>
      <c r="C621" s="92"/>
      <c r="D621" s="77">
        <v>1625</v>
      </c>
      <c r="E621" s="185"/>
    </row>
    <row r="622" spans="1:5" ht="13.5" customHeight="1" x14ac:dyDescent="0.25">
      <c r="A622" s="81" t="s">
        <v>72</v>
      </c>
      <c r="B622" s="92"/>
      <c r="C622" s="92"/>
      <c r="D622" s="77">
        <v>3331.25</v>
      </c>
      <c r="E622" s="185"/>
    </row>
    <row r="623" spans="1:5" ht="13.5" customHeight="1" x14ac:dyDescent="0.25">
      <c r="A623" s="81" t="s">
        <v>73</v>
      </c>
      <c r="B623" s="92"/>
      <c r="C623" s="92"/>
      <c r="D623" s="77">
        <v>2187.5</v>
      </c>
      <c r="E623" s="185"/>
    </row>
    <row r="624" spans="1:5" ht="13.5" customHeight="1" x14ac:dyDescent="0.25">
      <c r="A624" s="81" t="s">
        <v>74</v>
      </c>
      <c r="B624" s="92"/>
      <c r="C624" s="92"/>
      <c r="D624" s="77">
        <v>933.63</v>
      </c>
      <c r="E624" s="185"/>
    </row>
    <row r="625" spans="1:5" ht="13.5" customHeight="1" x14ac:dyDescent="0.25">
      <c r="A625" s="81" t="s">
        <v>76</v>
      </c>
      <c r="B625" s="92"/>
      <c r="C625" s="92"/>
      <c r="D625" s="77">
        <v>2691.7</v>
      </c>
      <c r="E625" s="185"/>
    </row>
    <row r="626" spans="1:5" ht="13.5" customHeight="1" x14ac:dyDescent="0.25">
      <c r="A626" s="81" t="s">
        <v>80</v>
      </c>
      <c r="B626" s="92"/>
      <c r="C626" s="92"/>
      <c r="D626" s="77">
        <v>9134.42</v>
      </c>
      <c r="E626" s="185"/>
    </row>
    <row r="627" spans="1:5" ht="13.5" customHeight="1" x14ac:dyDescent="0.25">
      <c r="A627" s="78" t="s">
        <v>432</v>
      </c>
      <c r="B627" s="79">
        <v>1250</v>
      </c>
      <c r="C627" s="79">
        <v>1250</v>
      </c>
      <c r="D627" s="79">
        <v>1202</v>
      </c>
      <c r="E627" s="184">
        <f t="shared" si="9"/>
        <v>96.16</v>
      </c>
    </row>
    <row r="628" spans="1:5" s="2" customFormat="1" ht="13.5" customHeight="1" x14ac:dyDescent="0.25">
      <c r="A628" s="87" t="s">
        <v>200</v>
      </c>
      <c r="B628" s="88">
        <v>1250</v>
      </c>
      <c r="C628" s="88">
        <v>1250</v>
      </c>
      <c r="D628" s="88">
        <v>1202</v>
      </c>
      <c r="E628" s="183">
        <f t="shared" si="9"/>
        <v>96.16</v>
      </c>
    </row>
    <row r="629" spans="1:5" ht="13.5" customHeight="1" x14ac:dyDescent="0.25">
      <c r="A629" s="80" t="s">
        <v>106</v>
      </c>
      <c r="B629" s="75">
        <v>1250</v>
      </c>
      <c r="C629" s="75">
        <v>1250</v>
      </c>
      <c r="D629" s="75">
        <v>1202</v>
      </c>
      <c r="E629" s="182">
        <f t="shared" si="9"/>
        <v>96.16</v>
      </c>
    </row>
    <row r="630" spans="1:5" ht="13.5" customHeight="1" x14ac:dyDescent="0.25">
      <c r="A630" s="81" t="s">
        <v>344</v>
      </c>
      <c r="B630" s="92"/>
      <c r="C630" s="92"/>
      <c r="D630" s="77">
        <v>1202</v>
      </c>
      <c r="E630" s="185"/>
    </row>
    <row r="631" spans="1:5" ht="13.5" customHeight="1" x14ac:dyDescent="0.25">
      <c r="A631" s="78" t="s">
        <v>433</v>
      </c>
      <c r="B631" s="79">
        <v>40000</v>
      </c>
      <c r="C631" s="79">
        <v>40000</v>
      </c>
      <c r="D631" s="79">
        <v>40000</v>
      </c>
      <c r="E631" s="184">
        <f t="shared" si="9"/>
        <v>100</v>
      </c>
    </row>
    <row r="632" spans="1:5" s="2" customFormat="1" ht="13.5" customHeight="1" x14ac:dyDescent="0.25">
      <c r="A632" s="87" t="s">
        <v>195</v>
      </c>
      <c r="B632" s="88">
        <v>40000</v>
      </c>
      <c r="C632" s="88">
        <v>40000</v>
      </c>
      <c r="D632" s="88">
        <v>40000</v>
      </c>
      <c r="E632" s="183">
        <f t="shared" si="9"/>
        <v>100</v>
      </c>
    </row>
    <row r="633" spans="1:5" ht="13.5" customHeight="1" x14ac:dyDescent="0.25">
      <c r="A633" s="80" t="s">
        <v>91</v>
      </c>
      <c r="B633" s="75">
        <v>40000</v>
      </c>
      <c r="C633" s="75">
        <v>40000</v>
      </c>
      <c r="D633" s="75">
        <v>40000</v>
      </c>
      <c r="E633" s="182">
        <f t="shared" si="9"/>
        <v>100</v>
      </c>
    </row>
    <row r="634" spans="1:5" ht="13.5" customHeight="1" x14ac:dyDescent="0.25">
      <c r="A634" s="81" t="s">
        <v>94</v>
      </c>
      <c r="B634" s="92"/>
      <c r="C634" s="92"/>
      <c r="D634" s="77">
        <v>40000</v>
      </c>
      <c r="E634" s="185"/>
    </row>
    <row r="635" spans="1:5" ht="13.5" customHeight="1" x14ac:dyDescent="0.25">
      <c r="A635" s="78" t="s">
        <v>602</v>
      </c>
      <c r="B635" s="79">
        <v>10000</v>
      </c>
      <c r="C635" s="79">
        <v>10000</v>
      </c>
      <c r="D635" s="79">
        <v>8183.93</v>
      </c>
      <c r="E635" s="184">
        <f t="shared" si="9"/>
        <v>81.839300000000009</v>
      </c>
    </row>
    <row r="636" spans="1:5" s="2" customFormat="1" ht="13.5" customHeight="1" x14ac:dyDescent="0.25">
      <c r="A636" s="87" t="s">
        <v>195</v>
      </c>
      <c r="B636" s="88">
        <v>10000</v>
      </c>
      <c r="C636" s="88">
        <v>10000</v>
      </c>
      <c r="D636" s="88">
        <v>8183.93</v>
      </c>
      <c r="E636" s="183">
        <f t="shared" si="9"/>
        <v>81.839300000000009</v>
      </c>
    </row>
    <row r="637" spans="1:5" ht="13.5" customHeight="1" x14ac:dyDescent="0.25">
      <c r="A637" s="80" t="s">
        <v>52</v>
      </c>
      <c r="B637" s="75">
        <v>10000</v>
      </c>
      <c r="C637" s="75">
        <v>10000</v>
      </c>
      <c r="D637" s="75">
        <v>8183.93</v>
      </c>
      <c r="E637" s="182">
        <f t="shared" si="9"/>
        <v>81.839300000000009</v>
      </c>
    </row>
    <row r="638" spans="1:5" ht="13.5" customHeight="1" x14ac:dyDescent="0.25">
      <c r="A638" s="81" t="s">
        <v>72</v>
      </c>
      <c r="B638" s="92"/>
      <c r="C638" s="92"/>
      <c r="D638" s="77">
        <v>3000</v>
      </c>
      <c r="E638" s="185"/>
    </row>
    <row r="639" spans="1:5" ht="13.5" customHeight="1" x14ac:dyDescent="0.25">
      <c r="A639" s="81" t="s">
        <v>74</v>
      </c>
      <c r="B639" s="92"/>
      <c r="C639" s="92"/>
      <c r="D639" s="77">
        <v>3524.89</v>
      </c>
      <c r="E639" s="185"/>
    </row>
    <row r="640" spans="1:5" ht="13.5" customHeight="1" x14ac:dyDescent="0.25">
      <c r="A640" s="81" t="s">
        <v>81</v>
      </c>
      <c r="B640" s="92"/>
      <c r="C640" s="92"/>
      <c r="D640" s="77">
        <v>1659.04</v>
      </c>
      <c r="E640" s="185"/>
    </row>
    <row r="641" spans="1:5" ht="13.5" customHeight="1" x14ac:dyDescent="0.25">
      <c r="A641" s="78" t="s">
        <v>434</v>
      </c>
      <c r="B641" s="79">
        <v>227000</v>
      </c>
      <c r="C641" s="79">
        <v>232500</v>
      </c>
      <c r="D641" s="79">
        <v>121781.54</v>
      </c>
      <c r="E641" s="184">
        <f t="shared" ref="E641:E703" si="10">D641/C641*100</f>
        <v>52.379156989247313</v>
      </c>
    </row>
    <row r="642" spans="1:5" s="2" customFormat="1" ht="13.5" customHeight="1" x14ac:dyDescent="0.25">
      <c r="A642" s="87" t="s">
        <v>195</v>
      </c>
      <c r="B642" s="88">
        <v>170000</v>
      </c>
      <c r="C642" s="88">
        <v>175500</v>
      </c>
      <c r="D642" s="88">
        <v>112781.54</v>
      </c>
      <c r="E642" s="183">
        <f t="shared" si="10"/>
        <v>64.262985754985749</v>
      </c>
    </row>
    <row r="643" spans="1:5" ht="13.5" customHeight="1" x14ac:dyDescent="0.25">
      <c r="A643" s="80" t="s">
        <v>52</v>
      </c>
      <c r="B643" s="75">
        <v>85000</v>
      </c>
      <c r="C643" s="75">
        <v>103000</v>
      </c>
      <c r="D643" s="75">
        <v>100559.59</v>
      </c>
      <c r="E643" s="182">
        <f t="shared" si="10"/>
        <v>97.630669902912615</v>
      </c>
    </row>
    <row r="644" spans="1:5" ht="13.5" customHeight="1" x14ac:dyDescent="0.25">
      <c r="A644" s="81" t="s">
        <v>62</v>
      </c>
      <c r="B644" s="92"/>
      <c r="C644" s="92"/>
      <c r="D644" s="77">
        <v>315.36</v>
      </c>
      <c r="E644" s="185"/>
    </row>
    <row r="645" spans="1:5" ht="13.5" customHeight="1" x14ac:dyDescent="0.25">
      <c r="A645" s="81" t="s">
        <v>67</v>
      </c>
      <c r="B645" s="92"/>
      <c r="C645" s="92"/>
      <c r="D645" s="77">
        <v>900</v>
      </c>
      <c r="E645" s="185"/>
    </row>
    <row r="646" spans="1:5" ht="13.5" customHeight="1" x14ac:dyDescent="0.25">
      <c r="A646" s="81" t="s">
        <v>70</v>
      </c>
      <c r="B646" s="92"/>
      <c r="C646" s="92"/>
      <c r="D646" s="77">
        <v>900</v>
      </c>
      <c r="E646" s="185"/>
    </row>
    <row r="647" spans="1:5" ht="13.5" customHeight="1" x14ac:dyDescent="0.25">
      <c r="A647" s="81" t="s">
        <v>71</v>
      </c>
      <c r="B647" s="92"/>
      <c r="C647" s="92"/>
      <c r="D647" s="77">
        <v>169.99</v>
      </c>
      <c r="E647" s="185"/>
    </row>
    <row r="648" spans="1:5" ht="13.5" customHeight="1" x14ac:dyDescent="0.25">
      <c r="A648" s="81" t="s">
        <v>72</v>
      </c>
      <c r="B648" s="92"/>
      <c r="C648" s="92"/>
      <c r="D648" s="77">
        <v>138.75</v>
      </c>
      <c r="E648" s="185"/>
    </row>
    <row r="649" spans="1:5" ht="13.5" customHeight="1" x14ac:dyDescent="0.25">
      <c r="A649" s="81" t="s">
        <v>74</v>
      </c>
      <c r="B649" s="92"/>
      <c r="C649" s="92"/>
      <c r="D649" s="77">
        <v>98135.49</v>
      </c>
      <c r="E649" s="185"/>
    </row>
    <row r="650" spans="1:5" ht="13.5" customHeight="1" x14ac:dyDescent="0.25">
      <c r="A650" s="80" t="s">
        <v>117</v>
      </c>
      <c r="B650" s="75">
        <v>34000</v>
      </c>
      <c r="C650" s="75">
        <v>29000</v>
      </c>
      <c r="D650" s="75">
        <v>8388.2000000000007</v>
      </c>
      <c r="E650" s="182">
        <f t="shared" si="10"/>
        <v>28.924827586206899</v>
      </c>
    </row>
    <row r="651" spans="1:5" ht="13.5" customHeight="1" x14ac:dyDescent="0.25">
      <c r="A651" s="81" t="s">
        <v>121</v>
      </c>
      <c r="B651" s="92"/>
      <c r="C651" s="92"/>
      <c r="D651" s="77">
        <v>8388.2000000000007</v>
      </c>
      <c r="E651" s="185"/>
    </row>
    <row r="652" spans="1:5" ht="13.5" customHeight="1" x14ac:dyDescent="0.25">
      <c r="A652" s="80" t="s">
        <v>133</v>
      </c>
      <c r="B652" s="75">
        <v>51000</v>
      </c>
      <c r="C652" s="75">
        <v>43500</v>
      </c>
      <c r="D652" s="75">
        <v>3833.75</v>
      </c>
      <c r="E652" s="182">
        <f t="shared" si="10"/>
        <v>8.8132183908045967</v>
      </c>
    </row>
    <row r="653" spans="1:5" ht="13.5" customHeight="1" x14ac:dyDescent="0.25">
      <c r="A653" s="81" t="s">
        <v>135</v>
      </c>
      <c r="B653" s="92"/>
      <c r="C653" s="92"/>
      <c r="D653" s="77">
        <v>3833.75</v>
      </c>
      <c r="E653" s="185"/>
    </row>
    <row r="654" spans="1:5" s="2" customFormat="1" ht="13.5" customHeight="1" x14ac:dyDescent="0.25">
      <c r="A654" s="87" t="s">
        <v>200</v>
      </c>
      <c r="B654" s="88">
        <v>57000</v>
      </c>
      <c r="C654" s="88">
        <v>57000</v>
      </c>
      <c r="D654" s="88">
        <v>9000</v>
      </c>
      <c r="E654" s="183">
        <f t="shared" si="10"/>
        <v>15.789473684210526</v>
      </c>
    </row>
    <row r="655" spans="1:5" ht="13.5" customHeight="1" x14ac:dyDescent="0.25">
      <c r="A655" s="80" t="s">
        <v>52</v>
      </c>
      <c r="B655" s="75">
        <v>7000</v>
      </c>
      <c r="C655" s="75">
        <v>7000</v>
      </c>
      <c r="D655" s="75">
        <v>9000</v>
      </c>
      <c r="E655" s="182">
        <f t="shared" si="10"/>
        <v>128.57142857142858</v>
      </c>
    </row>
    <row r="656" spans="1:5" ht="13.5" customHeight="1" x14ac:dyDescent="0.25">
      <c r="A656" s="81" t="s">
        <v>72</v>
      </c>
      <c r="B656" s="92"/>
      <c r="C656" s="92"/>
      <c r="D656" s="77">
        <v>9000</v>
      </c>
      <c r="E656" s="185"/>
    </row>
    <row r="657" spans="1:5" ht="13.5" customHeight="1" x14ac:dyDescent="0.25">
      <c r="A657" s="80" t="s">
        <v>133</v>
      </c>
      <c r="B657" s="75">
        <v>50000</v>
      </c>
      <c r="C657" s="75">
        <v>50000</v>
      </c>
      <c r="D657" s="75">
        <v>0</v>
      </c>
      <c r="E657" s="182">
        <f t="shared" si="10"/>
        <v>0</v>
      </c>
    </row>
    <row r="658" spans="1:5" ht="13.5" customHeight="1" x14ac:dyDescent="0.25">
      <c r="A658" s="80"/>
      <c r="B658" s="75"/>
      <c r="C658" s="75"/>
      <c r="D658" s="75"/>
      <c r="E658" s="182"/>
    </row>
    <row r="659" spans="1:5" ht="13.5" customHeight="1" x14ac:dyDescent="0.25">
      <c r="A659" s="74" t="s">
        <v>435</v>
      </c>
      <c r="B659" s="75">
        <v>9890655</v>
      </c>
      <c r="C659" s="75">
        <v>9777655</v>
      </c>
      <c r="D659" s="75">
        <v>9205760.8200000003</v>
      </c>
      <c r="E659" s="182">
        <f t="shared" si="10"/>
        <v>94.151008805281023</v>
      </c>
    </row>
    <row r="660" spans="1:5" x14ac:dyDescent="0.25">
      <c r="A660" s="78" t="s">
        <v>436</v>
      </c>
      <c r="B660" s="79">
        <v>9890655</v>
      </c>
      <c r="C660" s="79">
        <v>9777655</v>
      </c>
      <c r="D660" s="79">
        <v>9205760.8200000003</v>
      </c>
      <c r="E660" s="184">
        <f t="shared" si="10"/>
        <v>94.151008805281023</v>
      </c>
    </row>
    <row r="661" spans="1:5" s="2" customFormat="1" x14ac:dyDescent="0.25">
      <c r="A661" s="87" t="s">
        <v>195</v>
      </c>
      <c r="B661" s="88">
        <v>3687600</v>
      </c>
      <c r="C661" s="88">
        <v>3574600</v>
      </c>
      <c r="D661" s="88">
        <v>3571369.28</v>
      </c>
      <c r="E661" s="183">
        <f t="shared" si="10"/>
        <v>99.909620097353553</v>
      </c>
    </row>
    <row r="662" spans="1:5" x14ac:dyDescent="0.25">
      <c r="A662" s="80" t="s">
        <v>52</v>
      </c>
      <c r="B662" s="75">
        <v>3417600</v>
      </c>
      <c r="C662" s="75">
        <v>3319600</v>
      </c>
      <c r="D662" s="75">
        <v>3317776.39</v>
      </c>
      <c r="E662" s="182">
        <f t="shared" si="10"/>
        <v>99.945065369321611</v>
      </c>
    </row>
    <row r="663" spans="1:5" ht="13.5" customHeight="1" x14ac:dyDescent="0.25">
      <c r="A663" s="81" t="s">
        <v>70</v>
      </c>
      <c r="B663" s="92"/>
      <c r="C663" s="92"/>
      <c r="D663" s="77">
        <v>3317776.39</v>
      </c>
      <c r="E663" s="185"/>
    </row>
    <row r="664" spans="1:5" ht="13.5" customHeight="1" x14ac:dyDescent="0.25">
      <c r="A664" s="80" t="s">
        <v>96</v>
      </c>
      <c r="B664" s="75">
        <v>270000</v>
      </c>
      <c r="C664" s="75">
        <v>255000</v>
      </c>
      <c r="D664" s="75">
        <v>253592.89</v>
      </c>
      <c r="E664" s="182">
        <f t="shared" si="10"/>
        <v>99.448192156862746</v>
      </c>
    </row>
    <row r="665" spans="1:5" ht="13.5" customHeight="1" x14ac:dyDescent="0.25">
      <c r="A665" s="81" t="s">
        <v>412</v>
      </c>
      <c r="B665" s="92"/>
      <c r="C665" s="92"/>
      <c r="D665" s="77">
        <v>5000</v>
      </c>
      <c r="E665" s="185"/>
    </row>
    <row r="666" spans="1:5" ht="13.5" customHeight="1" x14ac:dyDescent="0.25">
      <c r="A666" s="81" t="s">
        <v>437</v>
      </c>
      <c r="B666" s="92"/>
      <c r="C666" s="92"/>
      <c r="D666" s="77">
        <v>248592.89</v>
      </c>
      <c r="E666" s="185"/>
    </row>
    <row r="667" spans="1:5" s="2" customFormat="1" ht="13.5" customHeight="1" x14ac:dyDescent="0.25">
      <c r="A667" s="87" t="s">
        <v>200</v>
      </c>
      <c r="B667" s="88">
        <v>6203055</v>
      </c>
      <c r="C667" s="88">
        <v>6203055</v>
      </c>
      <c r="D667" s="88">
        <v>5634391.54</v>
      </c>
      <c r="E667" s="183">
        <f t="shared" si="10"/>
        <v>90.832525908604708</v>
      </c>
    </row>
    <row r="668" spans="1:5" ht="13.5" customHeight="1" x14ac:dyDescent="0.25">
      <c r="A668" s="80" t="s">
        <v>52</v>
      </c>
      <c r="B668" s="75">
        <v>6203055</v>
      </c>
      <c r="C668" s="75">
        <v>6203055</v>
      </c>
      <c r="D668" s="75">
        <v>5634391.54</v>
      </c>
      <c r="E668" s="182">
        <f t="shared" si="10"/>
        <v>90.832525908604708</v>
      </c>
    </row>
    <row r="669" spans="1:5" ht="13.5" customHeight="1" x14ac:dyDescent="0.25">
      <c r="A669" s="81" t="s">
        <v>70</v>
      </c>
      <c r="B669" s="92"/>
      <c r="C669" s="92"/>
      <c r="D669" s="77">
        <v>5634391.54</v>
      </c>
      <c r="E669" s="185"/>
    </row>
    <row r="670" spans="1:5" x14ac:dyDescent="0.25">
      <c r="A670" s="81"/>
      <c r="B670" s="92"/>
      <c r="C670" s="92"/>
      <c r="D670" s="77"/>
      <c r="E670" s="185"/>
    </row>
    <row r="671" spans="1:5" ht="19.5" customHeight="1" x14ac:dyDescent="0.25">
      <c r="A671" s="74" t="s">
        <v>438</v>
      </c>
      <c r="B671" s="75">
        <v>717402</v>
      </c>
      <c r="C671" s="75">
        <v>670902</v>
      </c>
      <c r="D671" s="75">
        <v>538837.5</v>
      </c>
      <c r="E671" s="182">
        <f t="shared" si="10"/>
        <v>80.315381382079636</v>
      </c>
    </row>
    <row r="672" spans="1:5" ht="17.25" customHeight="1" x14ac:dyDescent="0.25">
      <c r="A672" s="78" t="s">
        <v>439</v>
      </c>
      <c r="B672" s="79">
        <v>246400</v>
      </c>
      <c r="C672" s="79">
        <v>246400</v>
      </c>
      <c r="D672" s="79">
        <v>245794.92</v>
      </c>
      <c r="E672" s="184">
        <f t="shared" si="10"/>
        <v>99.754431818181814</v>
      </c>
    </row>
    <row r="673" spans="1:5" s="2" customFormat="1" ht="12.75" customHeight="1" x14ac:dyDescent="0.25">
      <c r="A673" s="87" t="s">
        <v>195</v>
      </c>
      <c r="B673" s="88">
        <v>246400</v>
      </c>
      <c r="C673" s="88">
        <v>246400</v>
      </c>
      <c r="D673" s="88">
        <v>245794.92</v>
      </c>
      <c r="E673" s="183">
        <f t="shared" si="10"/>
        <v>99.754431818181814</v>
      </c>
    </row>
    <row r="674" spans="1:5" ht="12.75" customHeight="1" x14ac:dyDescent="0.25">
      <c r="A674" s="80" t="s">
        <v>52</v>
      </c>
      <c r="B674" s="75">
        <v>1500</v>
      </c>
      <c r="C674" s="75">
        <v>1500</v>
      </c>
      <c r="D674" s="75">
        <v>894.92</v>
      </c>
      <c r="E674" s="182">
        <f t="shared" si="10"/>
        <v>59.661333333333332</v>
      </c>
    </row>
    <row r="675" spans="1:5" ht="12.75" customHeight="1" x14ac:dyDescent="0.25">
      <c r="A675" s="81" t="s">
        <v>78</v>
      </c>
      <c r="B675" s="92"/>
      <c r="C675" s="92"/>
      <c r="D675" s="77">
        <v>894.92</v>
      </c>
      <c r="E675" s="185"/>
    </row>
    <row r="676" spans="1:5" ht="12.75" customHeight="1" x14ac:dyDescent="0.25">
      <c r="A676" s="80" t="s">
        <v>91</v>
      </c>
      <c r="B676" s="75">
        <v>4300</v>
      </c>
      <c r="C676" s="75">
        <v>4300</v>
      </c>
      <c r="D676" s="75">
        <v>4300</v>
      </c>
      <c r="E676" s="182">
        <f t="shared" si="10"/>
        <v>100</v>
      </c>
    </row>
    <row r="677" spans="1:5" ht="12.75" customHeight="1" x14ac:dyDescent="0.25">
      <c r="A677" s="81" t="s">
        <v>94</v>
      </c>
      <c r="B677" s="92"/>
      <c r="C677" s="92"/>
      <c r="D677" s="77">
        <v>2500</v>
      </c>
      <c r="E677" s="185"/>
    </row>
    <row r="678" spans="1:5" ht="12.75" customHeight="1" x14ac:dyDescent="0.25">
      <c r="A678" s="81" t="s">
        <v>95</v>
      </c>
      <c r="B678" s="92"/>
      <c r="C678" s="92"/>
      <c r="D678" s="77">
        <v>1800</v>
      </c>
      <c r="E678" s="185"/>
    </row>
    <row r="679" spans="1:5" x14ac:dyDescent="0.25">
      <c r="A679" s="80" t="s">
        <v>96</v>
      </c>
      <c r="B679" s="75">
        <v>109600</v>
      </c>
      <c r="C679" s="75">
        <v>109600</v>
      </c>
      <c r="D679" s="75">
        <v>109600</v>
      </c>
      <c r="E679" s="182">
        <f t="shared" si="10"/>
        <v>100</v>
      </c>
    </row>
    <row r="680" spans="1:5" x14ac:dyDescent="0.25">
      <c r="A680" s="81" t="s">
        <v>101</v>
      </c>
      <c r="B680" s="92"/>
      <c r="C680" s="92"/>
      <c r="D680" s="77">
        <v>109600</v>
      </c>
      <c r="E680" s="185"/>
    </row>
    <row r="681" spans="1:5" x14ac:dyDescent="0.25">
      <c r="A681" s="80" t="s">
        <v>106</v>
      </c>
      <c r="B681" s="75">
        <v>131000</v>
      </c>
      <c r="C681" s="75">
        <v>131000</v>
      </c>
      <c r="D681" s="75">
        <v>131000</v>
      </c>
      <c r="E681" s="182">
        <f t="shared" si="10"/>
        <v>100</v>
      </c>
    </row>
    <row r="682" spans="1:5" x14ac:dyDescent="0.25">
      <c r="A682" s="81" t="s">
        <v>108</v>
      </c>
      <c r="B682" s="92"/>
      <c r="C682" s="92"/>
      <c r="D682" s="77">
        <v>131000</v>
      </c>
      <c r="E682" s="185"/>
    </row>
    <row r="683" spans="1:5" ht="19.5" customHeight="1" x14ac:dyDescent="0.25">
      <c r="A683" s="78" t="s">
        <v>603</v>
      </c>
      <c r="B683" s="79">
        <v>5000</v>
      </c>
      <c r="C683" s="79">
        <v>5000</v>
      </c>
      <c r="D683" s="79">
        <v>3790.88</v>
      </c>
      <c r="E683" s="184">
        <f t="shared" si="10"/>
        <v>75.817600000000013</v>
      </c>
    </row>
    <row r="684" spans="1:5" s="2" customFormat="1" x14ac:dyDescent="0.25">
      <c r="A684" s="87" t="s">
        <v>195</v>
      </c>
      <c r="B684" s="88">
        <v>5000</v>
      </c>
      <c r="C684" s="88">
        <v>5000</v>
      </c>
      <c r="D684" s="88">
        <v>3790.88</v>
      </c>
      <c r="E684" s="183">
        <f t="shared" si="10"/>
        <v>75.817600000000013</v>
      </c>
    </row>
    <row r="685" spans="1:5" x14ac:dyDescent="0.25">
      <c r="A685" s="80" t="s">
        <v>52</v>
      </c>
      <c r="B685" s="75">
        <v>5000</v>
      </c>
      <c r="C685" s="75">
        <v>5000</v>
      </c>
      <c r="D685" s="75">
        <v>3790.88</v>
      </c>
      <c r="E685" s="182">
        <f t="shared" si="10"/>
        <v>75.817600000000013</v>
      </c>
    </row>
    <row r="686" spans="1:5" x14ac:dyDescent="0.25">
      <c r="A686" s="81" t="s">
        <v>68</v>
      </c>
      <c r="B686" s="92"/>
      <c r="C686" s="92"/>
      <c r="D686" s="77">
        <v>728.5</v>
      </c>
      <c r="E686" s="185"/>
    </row>
    <row r="687" spans="1:5" x14ac:dyDescent="0.25">
      <c r="A687" s="81" t="s">
        <v>72</v>
      </c>
      <c r="B687" s="92"/>
      <c r="C687" s="92"/>
      <c r="D687" s="77">
        <v>500</v>
      </c>
      <c r="E687" s="185"/>
    </row>
    <row r="688" spans="1:5" x14ac:dyDescent="0.25">
      <c r="A688" s="81" t="s">
        <v>73</v>
      </c>
      <c r="B688" s="92"/>
      <c r="C688" s="92"/>
      <c r="D688" s="77">
        <v>2562.38</v>
      </c>
      <c r="E688" s="185"/>
    </row>
    <row r="689" spans="1:5" ht="14.25" customHeight="1" x14ac:dyDescent="0.25">
      <c r="A689" s="78" t="s">
        <v>440</v>
      </c>
      <c r="B689" s="79">
        <v>100000</v>
      </c>
      <c r="C689" s="79">
        <v>91000</v>
      </c>
      <c r="D689" s="79">
        <v>68920.479999999996</v>
      </c>
      <c r="E689" s="184">
        <f t="shared" si="10"/>
        <v>75.736791208791203</v>
      </c>
    </row>
    <row r="690" spans="1:5" s="2" customFormat="1" ht="14.25" customHeight="1" x14ac:dyDescent="0.25">
      <c r="A690" s="87" t="s">
        <v>195</v>
      </c>
      <c r="B690" s="88">
        <v>90000</v>
      </c>
      <c r="C690" s="88">
        <v>81000</v>
      </c>
      <c r="D690" s="88">
        <v>58920.480000000003</v>
      </c>
      <c r="E690" s="183">
        <f t="shared" si="10"/>
        <v>72.74133333333333</v>
      </c>
    </row>
    <row r="691" spans="1:5" ht="14.25" customHeight="1" x14ac:dyDescent="0.25">
      <c r="A691" s="80" t="s">
        <v>52</v>
      </c>
      <c r="B691" s="75">
        <v>21000</v>
      </c>
      <c r="C691" s="75">
        <v>21000</v>
      </c>
      <c r="D691" s="75">
        <v>20095.48</v>
      </c>
      <c r="E691" s="182">
        <f t="shared" si="10"/>
        <v>95.692761904761909</v>
      </c>
    </row>
    <row r="692" spans="1:5" ht="14.25" customHeight="1" x14ac:dyDescent="0.25">
      <c r="A692" s="81" t="s">
        <v>72</v>
      </c>
      <c r="B692" s="92"/>
      <c r="C692" s="92"/>
      <c r="D692" s="77">
        <v>5620.48</v>
      </c>
      <c r="E692" s="185"/>
    </row>
    <row r="693" spans="1:5" ht="14.25" customHeight="1" x14ac:dyDescent="0.25">
      <c r="A693" s="81" t="s">
        <v>74</v>
      </c>
      <c r="B693" s="92"/>
      <c r="C693" s="92"/>
      <c r="D693" s="77">
        <v>14475</v>
      </c>
      <c r="E693" s="185"/>
    </row>
    <row r="694" spans="1:5" ht="14.25" customHeight="1" x14ac:dyDescent="0.25">
      <c r="A694" s="80" t="s">
        <v>114</v>
      </c>
      <c r="B694" s="75">
        <v>8750</v>
      </c>
      <c r="C694" s="75">
        <v>8750</v>
      </c>
      <c r="D694" s="75">
        <v>8750</v>
      </c>
      <c r="E694" s="182">
        <f t="shared" si="10"/>
        <v>100</v>
      </c>
    </row>
    <row r="695" spans="1:5" ht="14.25" customHeight="1" x14ac:dyDescent="0.25">
      <c r="A695" s="81" t="s">
        <v>251</v>
      </c>
      <c r="B695" s="92"/>
      <c r="C695" s="92"/>
      <c r="D695" s="77">
        <v>8750</v>
      </c>
      <c r="E695" s="185"/>
    </row>
    <row r="696" spans="1:5" ht="14.25" customHeight="1" x14ac:dyDescent="0.25">
      <c r="A696" s="80" t="s">
        <v>133</v>
      </c>
      <c r="B696" s="75">
        <v>60250</v>
      </c>
      <c r="C696" s="75">
        <v>51250</v>
      </c>
      <c r="D696" s="75">
        <v>30075</v>
      </c>
      <c r="E696" s="182">
        <f t="shared" si="10"/>
        <v>58.68292682926829</v>
      </c>
    </row>
    <row r="697" spans="1:5" ht="14.25" customHeight="1" x14ac:dyDescent="0.25">
      <c r="A697" s="81" t="s">
        <v>135</v>
      </c>
      <c r="B697" s="92"/>
      <c r="C697" s="92"/>
      <c r="D697" s="77">
        <v>30075</v>
      </c>
      <c r="E697" s="185"/>
    </row>
    <row r="698" spans="1:5" s="2" customFormat="1" ht="14.25" customHeight="1" x14ac:dyDescent="0.25">
      <c r="A698" s="87" t="s">
        <v>200</v>
      </c>
      <c r="B698" s="88">
        <v>10000</v>
      </c>
      <c r="C698" s="88">
        <v>10000</v>
      </c>
      <c r="D698" s="88">
        <v>10000</v>
      </c>
      <c r="E698" s="183">
        <f t="shared" si="10"/>
        <v>100</v>
      </c>
    </row>
    <row r="699" spans="1:5" ht="14.25" customHeight="1" x14ac:dyDescent="0.25">
      <c r="A699" s="80" t="s">
        <v>133</v>
      </c>
      <c r="B699" s="75">
        <v>10000</v>
      </c>
      <c r="C699" s="75">
        <v>10000</v>
      </c>
      <c r="D699" s="75">
        <v>10000</v>
      </c>
      <c r="E699" s="182">
        <f t="shared" si="10"/>
        <v>100</v>
      </c>
    </row>
    <row r="700" spans="1:5" ht="14.25" customHeight="1" x14ac:dyDescent="0.25">
      <c r="A700" s="81" t="s">
        <v>135</v>
      </c>
      <c r="B700" s="92"/>
      <c r="C700" s="92"/>
      <c r="D700" s="77">
        <v>10000</v>
      </c>
      <c r="E700" s="185"/>
    </row>
    <row r="701" spans="1:5" ht="14.25" customHeight="1" x14ac:dyDescent="0.25">
      <c r="A701" s="78" t="s">
        <v>441</v>
      </c>
      <c r="B701" s="79">
        <v>366002</v>
      </c>
      <c r="C701" s="79">
        <v>328502</v>
      </c>
      <c r="D701" s="79">
        <v>220331.22</v>
      </c>
      <c r="E701" s="184">
        <f t="shared" si="10"/>
        <v>67.071500325721004</v>
      </c>
    </row>
    <row r="702" spans="1:5" s="2" customFormat="1" ht="14.25" customHeight="1" x14ac:dyDescent="0.25">
      <c r="A702" s="87" t="s">
        <v>195</v>
      </c>
      <c r="B702" s="88">
        <v>366002</v>
      </c>
      <c r="C702" s="88">
        <v>328502</v>
      </c>
      <c r="D702" s="88">
        <v>220331.22</v>
      </c>
      <c r="E702" s="183">
        <f t="shared" si="10"/>
        <v>67.071500325721004</v>
      </c>
    </row>
    <row r="703" spans="1:5" ht="14.25" customHeight="1" x14ac:dyDescent="0.25">
      <c r="A703" s="80" t="s">
        <v>52</v>
      </c>
      <c r="B703" s="75">
        <v>109069</v>
      </c>
      <c r="C703" s="75">
        <v>109069</v>
      </c>
      <c r="D703" s="75">
        <v>108398.88</v>
      </c>
      <c r="E703" s="182">
        <f t="shared" si="10"/>
        <v>99.385599941321559</v>
      </c>
    </row>
    <row r="704" spans="1:5" ht="14.25" customHeight="1" x14ac:dyDescent="0.25">
      <c r="A704" s="81" t="s">
        <v>68</v>
      </c>
      <c r="B704" s="92"/>
      <c r="C704" s="92"/>
      <c r="D704" s="77">
        <v>2043.13</v>
      </c>
      <c r="E704" s="185"/>
    </row>
    <row r="705" spans="1:5" ht="14.25" customHeight="1" x14ac:dyDescent="0.25">
      <c r="A705" s="81" t="s">
        <v>72</v>
      </c>
      <c r="B705" s="92"/>
      <c r="C705" s="92"/>
      <c r="D705" s="77">
        <v>103113.25</v>
      </c>
      <c r="E705" s="185"/>
    </row>
    <row r="706" spans="1:5" ht="14.25" customHeight="1" x14ac:dyDescent="0.25">
      <c r="A706" s="81" t="s">
        <v>74</v>
      </c>
      <c r="B706" s="92"/>
      <c r="C706" s="92"/>
      <c r="D706" s="77">
        <v>1206</v>
      </c>
      <c r="E706" s="185"/>
    </row>
    <row r="707" spans="1:5" ht="14.25" customHeight="1" x14ac:dyDescent="0.25">
      <c r="A707" s="81" t="s">
        <v>76</v>
      </c>
      <c r="B707" s="92"/>
      <c r="C707" s="92"/>
      <c r="D707" s="77">
        <v>1314.6</v>
      </c>
      <c r="E707" s="185"/>
    </row>
    <row r="708" spans="1:5" ht="14.25" customHeight="1" x14ac:dyDescent="0.25">
      <c r="A708" s="81" t="s">
        <v>80</v>
      </c>
      <c r="B708" s="92"/>
      <c r="C708" s="92"/>
      <c r="D708" s="77">
        <v>721.9</v>
      </c>
      <c r="E708" s="185"/>
    </row>
    <row r="709" spans="1:5" ht="14.25" customHeight="1" x14ac:dyDescent="0.25">
      <c r="A709" s="80" t="s">
        <v>114</v>
      </c>
      <c r="B709" s="75">
        <v>5000</v>
      </c>
      <c r="C709" s="75">
        <v>5000</v>
      </c>
      <c r="D709" s="75">
        <v>4876.09</v>
      </c>
      <c r="E709" s="182">
        <f t="shared" ref="E709:E764" si="11">D709/C709*100</f>
        <v>97.521799999999999</v>
      </c>
    </row>
    <row r="710" spans="1:5" ht="14.25" customHeight="1" x14ac:dyDescent="0.25">
      <c r="A710" s="81" t="s">
        <v>251</v>
      </c>
      <c r="B710" s="92"/>
      <c r="C710" s="92"/>
      <c r="D710" s="77">
        <v>4876.09</v>
      </c>
      <c r="E710" s="185"/>
    </row>
    <row r="711" spans="1:5" ht="14.25" customHeight="1" x14ac:dyDescent="0.25">
      <c r="A711" s="80" t="s">
        <v>133</v>
      </c>
      <c r="B711" s="75">
        <v>251933</v>
      </c>
      <c r="C711" s="75">
        <v>214433</v>
      </c>
      <c r="D711" s="75">
        <v>107056.25</v>
      </c>
      <c r="E711" s="182">
        <f t="shared" si="11"/>
        <v>49.925268032439035</v>
      </c>
    </row>
    <row r="712" spans="1:5" ht="14.25" customHeight="1" x14ac:dyDescent="0.25">
      <c r="A712" s="81" t="s">
        <v>135</v>
      </c>
      <c r="B712" s="92"/>
      <c r="C712" s="92"/>
      <c r="D712" s="77">
        <v>107056.25</v>
      </c>
      <c r="E712" s="185"/>
    </row>
    <row r="713" spans="1:5" ht="7.5" customHeight="1" x14ac:dyDescent="0.25">
      <c r="A713" s="81"/>
      <c r="B713" s="92"/>
      <c r="C713" s="92"/>
      <c r="D713" s="77"/>
      <c r="E713" s="185"/>
    </row>
    <row r="714" spans="1:5" ht="14.25" customHeight="1" x14ac:dyDescent="0.25">
      <c r="A714" s="74" t="s">
        <v>442</v>
      </c>
      <c r="B714" s="75">
        <v>535000</v>
      </c>
      <c r="C714" s="75">
        <v>531500</v>
      </c>
      <c r="D714" s="75">
        <v>519900</v>
      </c>
      <c r="E714" s="182">
        <f t="shared" si="11"/>
        <v>97.81749764816557</v>
      </c>
    </row>
    <row r="715" spans="1:5" ht="14.25" customHeight="1" x14ac:dyDescent="0.25">
      <c r="A715" s="78" t="s">
        <v>443</v>
      </c>
      <c r="B715" s="79">
        <v>40000</v>
      </c>
      <c r="C715" s="79">
        <v>40000</v>
      </c>
      <c r="D715" s="79">
        <v>40000</v>
      </c>
      <c r="E715" s="184">
        <f t="shared" si="11"/>
        <v>100</v>
      </c>
    </row>
    <row r="716" spans="1:5" s="2" customFormat="1" ht="14.25" customHeight="1" x14ac:dyDescent="0.25">
      <c r="A716" s="87" t="s">
        <v>195</v>
      </c>
      <c r="B716" s="88">
        <v>40000</v>
      </c>
      <c r="C716" s="88">
        <v>40000</v>
      </c>
      <c r="D716" s="88">
        <v>40000</v>
      </c>
      <c r="E716" s="183">
        <f t="shared" si="11"/>
        <v>100</v>
      </c>
    </row>
    <row r="717" spans="1:5" ht="14.25" customHeight="1" x14ac:dyDescent="0.25">
      <c r="A717" s="80" t="s">
        <v>106</v>
      </c>
      <c r="B717" s="75">
        <v>40000</v>
      </c>
      <c r="C717" s="75">
        <v>40000</v>
      </c>
      <c r="D717" s="75">
        <v>40000</v>
      </c>
      <c r="E717" s="182">
        <f t="shared" si="11"/>
        <v>100</v>
      </c>
    </row>
    <row r="718" spans="1:5" ht="14.25" customHeight="1" x14ac:dyDescent="0.25">
      <c r="A718" s="81" t="s">
        <v>108</v>
      </c>
      <c r="B718" s="92"/>
      <c r="C718" s="92"/>
      <c r="D718" s="77">
        <v>40000</v>
      </c>
      <c r="E718" s="185"/>
    </row>
    <row r="719" spans="1:5" ht="14.25" customHeight="1" x14ac:dyDescent="0.25">
      <c r="A719" s="78" t="s">
        <v>604</v>
      </c>
      <c r="B719" s="79">
        <v>390000</v>
      </c>
      <c r="C719" s="79">
        <v>390000</v>
      </c>
      <c r="D719" s="79">
        <v>390000</v>
      </c>
      <c r="E719" s="184">
        <f t="shared" si="11"/>
        <v>100</v>
      </c>
    </row>
    <row r="720" spans="1:5" s="2" customFormat="1" ht="14.25" customHeight="1" x14ac:dyDescent="0.25">
      <c r="A720" s="87" t="s">
        <v>195</v>
      </c>
      <c r="B720" s="88">
        <v>390000</v>
      </c>
      <c r="C720" s="88">
        <v>390000</v>
      </c>
      <c r="D720" s="88">
        <v>390000</v>
      </c>
      <c r="E720" s="183">
        <f t="shared" si="11"/>
        <v>100</v>
      </c>
    </row>
    <row r="721" spans="1:5" ht="14.25" customHeight="1" x14ac:dyDescent="0.25">
      <c r="A721" s="80" t="s">
        <v>106</v>
      </c>
      <c r="B721" s="75">
        <v>390000</v>
      </c>
      <c r="C721" s="75">
        <v>390000</v>
      </c>
      <c r="D721" s="75">
        <v>390000</v>
      </c>
      <c r="E721" s="182">
        <f t="shared" si="11"/>
        <v>100</v>
      </c>
    </row>
    <row r="722" spans="1:5" ht="14.25" customHeight="1" x14ac:dyDescent="0.25">
      <c r="A722" s="81" t="s">
        <v>108</v>
      </c>
      <c r="B722" s="92"/>
      <c r="C722" s="92"/>
      <c r="D722" s="77">
        <v>390000</v>
      </c>
      <c r="E722" s="185"/>
    </row>
    <row r="723" spans="1:5" ht="14.25" customHeight="1" x14ac:dyDescent="0.25">
      <c r="A723" s="78" t="s">
        <v>444</v>
      </c>
      <c r="B723" s="79">
        <v>30000</v>
      </c>
      <c r="C723" s="79">
        <v>30000</v>
      </c>
      <c r="D723" s="79">
        <v>29900</v>
      </c>
      <c r="E723" s="184">
        <f t="shared" si="11"/>
        <v>99.666666666666671</v>
      </c>
    </row>
    <row r="724" spans="1:5" s="2" customFormat="1" ht="14.25" customHeight="1" x14ac:dyDescent="0.25">
      <c r="A724" s="87" t="s">
        <v>195</v>
      </c>
      <c r="B724" s="88">
        <v>30000</v>
      </c>
      <c r="C724" s="88">
        <v>30000</v>
      </c>
      <c r="D724" s="88">
        <v>29900</v>
      </c>
      <c r="E724" s="183">
        <f t="shared" si="11"/>
        <v>99.666666666666671</v>
      </c>
    </row>
    <row r="725" spans="1:5" ht="14.25" customHeight="1" x14ac:dyDescent="0.25">
      <c r="A725" s="80" t="s">
        <v>106</v>
      </c>
      <c r="B725" s="75">
        <v>30000</v>
      </c>
      <c r="C725" s="75">
        <v>30000</v>
      </c>
      <c r="D725" s="75">
        <v>29900</v>
      </c>
      <c r="E725" s="182">
        <f t="shared" si="11"/>
        <v>99.666666666666671</v>
      </c>
    </row>
    <row r="726" spans="1:5" ht="14.25" customHeight="1" x14ac:dyDescent="0.25">
      <c r="A726" s="81" t="s">
        <v>108</v>
      </c>
      <c r="B726" s="92"/>
      <c r="C726" s="92"/>
      <c r="D726" s="77">
        <v>29900</v>
      </c>
      <c r="E726" s="185"/>
    </row>
    <row r="727" spans="1:5" ht="14.25" customHeight="1" x14ac:dyDescent="0.25">
      <c r="A727" s="78" t="s">
        <v>605</v>
      </c>
      <c r="B727" s="79">
        <v>50000</v>
      </c>
      <c r="C727" s="79">
        <v>50000</v>
      </c>
      <c r="D727" s="79">
        <v>50000</v>
      </c>
      <c r="E727" s="184">
        <f t="shared" si="11"/>
        <v>100</v>
      </c>
    </row>
    <row r="728" spans="1:5" s="2" customFormat="1" ht="14.25" customHeight="1" x14ac:dyDescent="0.25">
      <c r="A728" s="87" t="s">
        <v>195</v>
      </c>
      <c r="B728" s="88">
        <v>50000</v>
      </c>
      <c r="C728" s="88">
        <v>50000</v>
      </c>
      <c r="D728" s="88">
        <v>50000</v>
      </c>
      <c r="E728" s="183">
        <f t="shared" si="11"/>
        <v>100</v>
      </c>
    </row>
    <row r="729" spans="1:5" ht="14.25" customHeight="1" x14ac:dyDescent="0.25">
      <c r="A729" s="80" t="s">
        <v>106</v>
      </c>
      <c r="B729" s="75">
        <v>50000</v>
      </c>
      <c r="C729" s="75">
        <v>50000</v>
      </c>
      <c r="D729" s="75">
        <v>50000</v>
      </c>
      <c r="E729" s="182">
        <f t="shared" si="11"/>
        <v>100</v>
      </c>
    </row>
    <row r="730" spans="1:5" ht="14.25" customHeight="1" x14ac:dyDescent="0.25">
      <c r="A730" s="81" t="s">
        <v>108</v>
      </c>
      <c r="B730" s="92"/>
      <c r="C730" s="92"/>
      <c r="D730" s="77">
        <v>50000</v>
      </c>
      <c r="E730" s="185"/>
    </row>
    <row r="731" spans="1:5" ht="13.5" customHeight="1" x14ac:dyDescent="0.25">
      <c r="A731" s="78" t="s">
        <v>606</v>
      </c>
      <c r="B731" s="79">
        <v>25000</v>
      </c>
      <c r="C731" s="79">
        <v>21500</v>
      </c>
      <c r="D731" s="79">
        <v>10000</v>
      </c>
      <c r="E731" s="184">
        <f t="shared" si="11"/>
        <v>46.511627906976742</v>
      </c>
    </row>
    <row r="732" spans="1:5" s="2" customFormat="1" ht="13.5" customHeight="1" x14ac:dyDescent="0.25">
      <c r="A732" s="87" t="s">
        <v>195</v>
      </c>
      <c r="B732" s="88">
        <v>25000</v>
      </c>
      <c r="C732" s="88">
        <v>21500</v>
      </c>
      <c r="D732" s="88">
        <v>10000</v>
      </c>
      <c r="E732" s="183">
        <f t="shared" si="11"/>
        <v>46.511627906976742</v>
      </c>
    </row>
    <row r="733" spans="1:5" ht="13.5" customHeight="1" x14ac:dyDescent="0.25">
      <c r="A733" s="80" t="s">
        <v>106</v>
      </c>
      <c r="B733" s="75">
        <v>25000</v>
      </c>
      <c r="C733" s="75">
        <v>21500</v>
      </c>
      <c r="D733" s="75">
        <v>10000</v>
      </c>
      <c r="E733" s="182">
        <f t="shared" si="11"/>
        <v>46.511627906976742</v>
      </c>
    </row>
    <row r="734" spans="1:5" ht="13.5" customHeight="1" x14ac:dyDescent="0.25">
      <c r="A734" s="81" t="s">
        <v>108</v>
      </c>
      <c r="B734" s="92"/>
      <c r="C734" s="92"/>
      <c r="D734" s="77">
        <v>10000</v>
      </c>
      <c r="E734" s="185"/>
    </row>
    <row r="735" spans="1:5" x14ac:dyDescent="0.25">
      <c r="A735" s="81"/>
      <c r="B735" s="92"/>
      <c r="C735" s="92"/>
      <c r="D735" s="77"/>
      <c r="E735" s="185"/>
    </row>
    <row r="736" spans="1:5" x14ac:dyDescent="0.25">
      <c r="A736" s="81"/>
      <c r="B736" s="92"/>
      <c r="C736" s="92"/>
      <c r="D736" s="77"/>
      <c r="E736" s="185"/>
    </row>
    <row r="737" spans="1:5" x14ac:dyDescent="0.25">
      <c r="A737" s="81"/>
      <c r="B737" s="92"/>
      <c r="C737" s="92"/>
      <c r="D737" s="77"/>
      <c r="E737" s="185"/>
    </row>
    <row r="738" spans="1:5" x14ac:dyDescent="0.25">
      <c r="A738" s="74" t="s">
        <v>607</v>
      </c>
      <c r="B738" s="75">
        <v>81995720</v>
      </c>
      <c r="C738" s="75">
        <v>82837220</v>
      </c>
      <c r="D738" s="75">
        <v>76106078.590000004</v>
      </c>
      <c r="E738" s="182">
        <f t="shared" si="11"/>
        <v>91.874254821685227</v>
      </c>
    </row>
    <row r="739" spans="1:5" s="2" customFormat="1" ht="13.5" customHeight="1" x14ac:dyDescent="0.25">
      <c r="A739" s="97" t="s">
        <v>195</v>
      </c>
      <c r="B739" s="98">
        <f>B750+B761+B774+B787+B799+B806+B815+B824+B833+B842+B851+B860+B869+B878+B887+B896+B917+B979+B1002+B1143+B1191+B1220+B1229+B1266</f>
        <v>5370397</v>
      </c>
      <c r="C739" s="98">
        <f>C750+C761+C774+C787+C799+C806+C815+C824+C833+C842+C851+C860+C869+C878+C887+C896+C917+C979+C1002+C1143+C1191+C1220+C1229+C1266</f>
        <v>6211897</v>
      </c>
      <c r="D739" s="98">
        <f>D750+D761+D774+D787+D799+D806+D815+D824+D833+D842+D851+D860+D869+D878+D887+D896+D917+D979+D1002+D1143+D1191+D1220+D1229+D1266</f>
        <v>5877263.2500000009</v>
      </c>
      <c r="E739" s="189">
        <f t="shared" si="11"/>
        <v>94.613018374258317</v>
      </c>
    </row>
    <row r="740" spans="1:5" s="2" customFormat="1" ht="13.5" customHeight="1" x14ac:dyDescent="0.25">
      <c r="A740" s="87" t="s">
        <v>202</v>
      </c>
      <c r="B740" s="88">
        <v>324496</v>
      </c>
      <c r="C740" s="88">
        <v>324496</v>
      </c>
      <c r="D740" s="88">
        <v>235608.35</v>
      </c>
      <c r="E740" s="183">
        <f t="shared" si="11"/>
        <v>72.607474360238641</v>
      </c>
    </row>
    <row r="741" spans="1:5" s="2" customFormat="1" ht="13.5" customHeight="1" x14ac:dyDescent="0.25">
      <c r="A741" s="87" t="s">
        <v>198</v>
      </c>
      <c r="B741" s="88">
        <v>958385</v>
      </c>
      <c r="C741" s="88">
        <v>958385</v>
      </c>
      <c r="D741" s="88">
        <v>850184.79</v>
      </c>
      <c r="E741" s="183">
        <f t="shared" si="11"/>
        <v>88.710151974415297</v>
      </c>
    </row>
    <row r="742" spans="1:5" s="2" customFormat="1" ht="13.5" customHeight="1" x14ac:dyDescent="0.25">
      <c r="A742" s="87" t="s">
        <v>201</v>
      </c>
      <c r="B742" s="88">
        <v>6386367</v>
      </c>
      <c r="C742" s="88">
        <v>6386367</v>
      </c>
      <c r="D742" s="88">
        <v>6017963.25</v>
      </c>
      <c r="E742" s="183">
        <f t="shared" si="11"/>
        <v>94.231403394136294</v>
      </c>
    </row>
    <row r="743" spans="1:5" s="2" customFormat="1" ht="13.5" customHeight="1" x14ac:dyDescent="0.25">
      <c r="A743" s="87" t="s">
        <v>199</v>
      </c>
      <c r="B743" s="88">
        <v>11913671</v>
      </c>
      <c r="C743" s="88">
        <v>11913671</v>
      </c>
      <c r="D743" s="88">
        <v>6735210.9199999999</v>
      </c>
      <c r="E743" s="183">
        <f t="shared" si="11"/>
        <v>56.533464118658308</v>
      </c>
    </row>
    <row r="744" spans="1:5" s="2" customFormat="1" ht="13.5" customHeight="1" x14ac:dyDescent="0.25">
      <c r="A744" s="87" t="s">
        <v>200</v>
      </c>
      <c r="B744" s="88">
        <v>56899098</v>
      </c>
      <c r="C744" s="88">
        <v>56899098</v>
      </c>
      <c r="D744" s="88">
        <v>56286523.460000001</v>
      </c>
      <c r="E744" s="183">
        <f t="shared" si="11"/>
        <v>98.923402019483689</v>
      </c>
    </row>
    <row r="745" spans="1:5" s="2" customFormat="1" ht="13.5" customHeight="1" x14ac:dyDescent="0.25">
      <c r="A745" s="87" t="s">
        <v>252</v>
      </c>
      <c r="B745" s="88">
        <v>66459</v>
      </c>
      <c r="C745" s="88">
        <v>66459</v>
      </c>
      <c r="D745" s="88">
        <v>34116.32</v>
      </c>
      <c r="E745" s="183">
        <f t="shared" si="11"/>
        <v>51.334386614303554</v>
      </c>
    </row>
    <row r="746" spans="1:5" s="2" customFormat="1" ht="13.5" customHeight="1" x14ac:dyDescent="0.25">
      <c r="A746" s="87" t="s">
        <v>598</v>
      </c>
      <c r="B746" s="88">
        <v>76847</v>
      </c>
      <c r="C746" s="88">
        <v>76847</v>
      </c>
      <c r="D746" s="88">
        <v>69208.25</v>
      </c>
      <c r="E746" s="183">
        <f t="shared" si="11"/>
        <v>90.05979413640091</v>
      </c>
    </row>
    <row r="747" spans="1:5" s="2" customFormat="1" x14ac:dyDescent="0.25">
      <c r="A747" s="87"/>
      <c r="B747" s="88"/>
      <c r="C747" s="88"/>
      <c r="D747" s="88"/>
      <c r="E747" s="183"/>
    </row>
    <row r="748" spans="1:5" x14ac:dyDescent="0.25">
      <c r="A748" s="74" t="s">
        <v>387</v>
      </c>
      <c r="B748" s="75">
        <v>16789628</v>
      </c>
      <c r="C748" s="75">
        <v>17733628</v>
      </c>
      <c r="D748" s="75">
        <v>12113214.390000001</v>
      </c>
      <c r="E748" s="182">
        <f t="shared" si="11"/>
        <v>68.306464926409873</v>
      </c>
    </row>
    <row r="749" spans="1:5" x14ac:dyDescent="0.25">
      <c r="A749" s="78" t="s">
        <v>445</v>
      </c>
      <c r="B749" s="79">
        <v>4311753</v>
      </c>
      <c r="C749" s="79">
        <v>4739753</v>
      </c>
      <c r="D749" s="79">
        <v>3995354.73</v>
      </c>
      <c r="E749" s="184">
        <f t="shared" si="11"/>
        <v>84.294576742712124</v>
      </c>
    </row>
    <row r="750" spans="1:5" s="2" customFormat="1" ht="13.5" customHeight="1" x14ac:dyDescent="0.25">
      <c r="A750" s="87" t="s">
        <v>195</v>
      </c>
      <c r="B750" s="88">
        <v>1474753</v>
      </c>
      <c r="C750" s="88">
        <v>1902753</v>
      </c>
      <c r="D750" s="88">
        <v>1902653</v>
      </c>
      <c r="E750" s="183">
        <f t="shared" si="11"/>
        <v>99.994744457110301</v>
      </c>
    </row>
    <row r="751" spans="1:5" ht="13.5" customHeight="1" x14ac:dyDescent="0.25">
      <c r="A751" s="80" t="s">
        <v>52</v>
      </c>
      <c r="B751" s="75">
        <v>100</v>
      </c>
      <c r="C751" s="75">
        <v>100</v>
      </c>
      <c r="D751" s="75">
        <v>0</v>
      </c>
      <c r="E751" s="182">
        <f t="shared" si="11"/>
        <v>0</v>
      </c>
    </row>
    <row r="752" spans="1:5" ht="13.5" customHeight="1" x14ac:dyDescent="0.25">
      <c r="A752" s="80" t="s">
        <v>133</v>
      </c>
      <c r="B752" s="75">
        <v>1474653</v>
      </c>
      <c r="C752" s="75">
        <v>1902653</v>
      </c>
      <c r="D752" s="75">
        <v>1902653</v>
      </c>
      <c r="E752" s="182">
        <f t="shared" si="11"/>
        <v>100</v>
      </c>
    </row>
    <row r="753" spans="1:5" ht="13.5" customHeight="1" x14ac:dyDescent="0.25">
      <c r="A753" s="81" t="s">
        <v>135</v>
      </c>
      <c r="B753" s="92"/>
      <c r="C753" s="92"/>
      <c r="D753" s="77">
        <v>1902653</v>
      </c>
      <c r="E753" s="185"/>
    </row>
    <row r="754" spans="1:5" s="2" customFormat="1" ht="13.5" customHeight="1" x14ac:dyDescent="0.25">
      <c r="A754" s="87" t="s">
        <v>201</v>
      </c>
      <c r="B754" s="88">
        <v>402000</v>
      </c>
      <c r="C754" s="88">
        <v>402000</v>
      </c>
      <c r="D754" s="88">
        <v>250499.28</v>
      </c>
      <c r="E754" s="183">
        <f t="shared" si="11"/>
        <v>62.313253731343288</v>
      </c>
    </row>
    <row r="755" spans="1:5" ht="13.5" customHeight="1" x14ac:dyDescent="0.25">
      <c r="A755" s="80" t="s">
        <v>133</v>
      </c>
      <c r="B755" s="75">
        <v>402000</v>
      </c>
      <c r="C755" s="75">
        <v>402000</v>
      </c>
      <c r="D755" s="75">
        <v>250499.28</v>
      </c>
      <c r="E755" s="182">
        <f t="shared" si="11"/>
        <v>62.313253731343288</v>
      </c>
    </row>
    <row r="756" spans="1:5" ht="13.5" customHeight="1" x14ac:dyDescent="0.25">
      <c r="A756" s="81" t="s">
        <v>135</v>
      </c>
      <c r="B756" s="92"/>
      <c r="C756" s="92"/>
      <c r="D756" s="77">
        <v>250499.28</v>
      </c>
      <c r="E756" s="185"/>
    </row>
    <row r="757" spans="1:5" s="2" customFormat="1" ht="13.5" customHeight="1" x14ac:dyDescent="0.25">
      <c r="A757" s="87" t="s">
        <v>199</v>
      </c>
      <c r="B757" s="88">
        <v>2435000</v>
      </c>
      <c r="C757" s="88">
        <v>2435000</v>
      </c>
      <c r="D757" s="88">
        <v>1842202.45</v>
      </c>
      <c r="E757" s="183">
        <f t="shared" si="11"/>
        <v>75.65513141683779</v>
      </c>
    </row>
    <row r="758" spans="1:5" ht="13.5" customHeight="1" x14ac:dyDescent="0.25">
      <c r="A758" s="80" t="s">
        <v>133</v>
      </c>
      <c r="B758" s="75">
        <v>2435000</v>
      </c>
      <c r="C758" s="75">
        <v>2435000</v>
      </c>
      <c r="D758" s="75">
        <v>1842202.45</v>
      </c>
      <c r="E758" s="182">
        <f t="shared" si="11"/>
        <v>75.65513141683779</v>
      </c>
    </row>
    <row r="759" spans="1:5" ht="13.5" customHeight="1" x14ac:dyDescent="0.25">
      <c r="A759" s="81" t="s">
        <v>135</v>
      </c>
      <c r="B759" s="92"/>
      <c r="C759" s="92"/>
      <c r="D759" s="77">
        <v>1842202.45</v>
      </c>
      <c r="E759" s="185"/>
    </row>
    <row r="760" spans="1:5" x14ac:dyDescent="0.25">
      <c r="A760" s="78" t="s">
        <v>446</v>
      </c>
      <c r="B760" s="79">
        <v>4423396</v>
      </c>
      <c r="C760" s="79">
        <v>4302396</v>
      </c>
      <c r="D760" s="79">
        <v>3483497.12</v>
      </c>
      <c r="E760" s="184">
        <f t="shared" si="11"/>
        <v>80.966445673527033</v>
      </c>
    </row>
    <row r="761" spans="1:5" s="2" customFormat="1" ht="13.5" customHeight="1" x14ac:dyDescent="0.25">
      <c r="A761" s="87" t="s">
        <v>195</v>
      </c>
      <c r="B761" s="88">
        <v>781500</v>
      </c>
      <c r="C761" s="88">
        <v>660500</v>
      </c>
      <c r="D761" s="88">
        <v>626033.87</v>
      </c>
      <c r="E761" s="183">
        <f t="shared" si="11"/>
        <v>94.781812263436791</v>
      </c>
    </row>
    <row r="762" spans="1:5" ht="13.5" customHeight="1" x14ac:dyDescent="0.25">
      <c r="A762" s="80" t="s">
        <v>52</v>
      </c>
      <c r="B762" s="75">
        <v>1000</v>
      </c>
      <c r="C762" s="75">
        <v>1000</v>
      </c>
      <c r="D762" s="75">
        <v>0</v>
      </c>
      <c r="E762" s="182">
        <f t="shared" si="11"/>
        <v>0</v>
      </c>
    </row>
    <row r="763" spans="1:5" ht="13.5" customHeight="1" x14ac:dyDescent="0.25">
      <c r="A763" s="80" t="s">
        <v>117</v>
      </c>
      <c r="B763" s="75">
        <v>274896</v>
      </c>
      <c r="C763" s="75">
        <v>15384</v>
      </c>
      <c r="D763" s="75">
        <v>0</v>
      </c>
      <c r="E763" s="182">
        <f t="shared" si="11"/>
        <v>0</v>
      </c>
    </row>
    <row r="764" spans="1:5" ht="13.5" customHeight="1" x14ac:dyDescent="0.25">
      <c r="A764" s="80" t="s">
        <v>133</v>
      </c>
      <c r="B764" s="75">
        <v>505604</v>
      </c>
      <c r="C764" s="75">
        <v>644116</v>
      </c>
      <c r="D764" s="75">
        <v>626033.87</v>
      </c>
      <c r="E764" s="182">
        <f t="shared" si="11"/>
        <v>97.192721497370044</v>
      </c>
    </row>
    <row r="765" spans="1:5" ht="13.5" customHeight="1" x14ac:dyDescent="0.25">
      <c r="A765" s="81" t="s">
        <v>135</v>
      </c>
      <c r="B765" s="92"/>
      <c r="C765" s="92"/>
      <c r="D765" s="77">
        <v>626033.87</v>
      </c>
      <c r="E765" s="185"/>
    </row>
    <row r="766" spans="1:5" s="2" customFormat="1" ht="13.5" customHeight="1" x14ac:dyDescent="0.25">
      <c r="A766" s="87" t="s">
        <v>199</v>
      </c>
      <c r="B766" s="88">
        <v>3641896</v>
      </c>
      <c r="C766" s="88">
        <v>3641896</v>
      </c>
      <c r="D766" s="88">
        <v>2857463.25</v>
      </c>
      <c r="E766" s="183">
        <f t="shared" ref="E766:E828" si="12">D766/C766*100</f>
        <v>78.460869008889873</v>
      </c>
    </row>
    <row r="767" spans="1:5" ht="13.5" customHeight="1" x14ac:dyDescent="0.25">
      <c r="A767" s="80" t="s">
        <v>52</v>
      </c>
      <c r="B767" s="75">
        <v>0</v>
      </c>
      <c r="C767" s="75">
        <v>0</v>
      </c>
      <c r="D767" s="75">
        <v>1187.5</v>
      </c>
      <c r="E767" s="187" t="s">
        <v>649</v>
      </c>
    </row>
    <row r="768" spans="1:5" ht="13.5" customHeight="1" x14ac:dyDescent="0.25">
      <c r="A768" s="81" t="s">
        <v>68</v>
      </c>
      <c r="B768" s="92"/>
      <c r="C768" s="92"/>
      <c r="D768" s="77">
        <v>1187.5</v>
      </c>
      <c r="E768" s="185"/>
    </row>
    <row r="769" spans="1:5" ht="13.5" customHeight="1" x14ac:dyDescent="0.25">
      <c r="A769" s="80" t="s">
        <v>117</v>
      </c>
      <c r="B769" s="75">
        <v>291896</v>
      </c>
      <c r="C769" s="75">
        <v>291896</v>
      </c>
      <c r="D769" s="75">
        <v>291895.32</v>
      </c>
      <c r="E769" s="182">
        <f t="shared" si="12"/>
        <v>99.999767040315731</v>
      </c>
    </row>
    <row r="770" spans="1:5" ht="13.5" customHeight="1" x14ac:dyDescent="0.25">
      <c r="A770" s="81" t="s">
        <v>121</v>
      </c>
      <c r="B770" s="92"/>
      <c r="C770" s="92"/>
      <c r="D770" s="77">
        <v>291895.32</v>
      </c>
      <c r="E770" s="185"/>
    </row>
    <row r="771" spans="1:5" ht="13.5" customHeight="1" x14ac:dyDescent="0.25">
      <c r="A771" s="80" t="s">
        <v>133</v>
      </c>
      <c r="B771" s="75">
        <v>3350000</v>
      </c>
      <c r="C771" s="75">
        <v>3350000</v>
      </c>
      <c r="D771" s="75">
        <v>2564380.4300000002</v>
      </c>
      <c r="E771" s="182">
        <f t="shared" si="12"/>
        <v>76.548669552238806</v>
      </c>
    </row>
    <row r="772" spans="1:5" ht="13.5" customHeight="1" x14ac:dyDescent="0.25">
      <c r="A772" s="81" t="s">
        <v>135</v>
      </c>
      <c r="B772" s="92"/>
      <c r="C772" s="92"/>
      <c r="D772" s="77">
        <v>2564380.4300000002</v>
      </c>
      <c r="E772" s="185"/>
    </row>
    <row r="773" spans="1:5" ht="18" customHeight="1" x14ac:dyDescent="0.25">
      <c r="A773" s="78" t="s">
        <v>447</v>
      </c>
      <c r="B773" s="79">
        <v>2886231</v>
      </c>
      <c r="C773" s="79">
        <v>3439231</v>
      </c>
      <c r="D773" s="79">
        <v>2205843.5499999998</v>
      </c>
      <c r="E773" s="184">
        <f t="shared" si="12"/>
        <v>64.137696770004681</v>
      </c>
    </row>
    <row r="774" spans="1:5" s="2" customFormat="1" x14ac:dyDescent="0.25">
      <c r="A774" s="87" t="s">
        <v>195</v>
      </c>
      <c r="B774" s="88">
        <v>450000</v>
      </c>
      <c r="C774" s="88">
        <v>1003000</v>
      </c>
      <c r="D774" s="88">
        <v>991684.52</v>
      </c>
      <c r="E774" s="183">
        <f t="shared" si="12"/>
        <v>98.871836490528423</v>
      </c>
    </row>
    <row r="775" spans="1:5" x14ac:dyDescent="0.25">
      <c r="A775" s="80" t="s">
        <v>52</v>
      </c>
      <c r="B775" s="75">
        <v>1000</v>
      </c>
      <c r="C775" s="75">
        <v>1000</v>
      </c>
      <c r="D775" s="75">
        <v>0</v>
      </c>
      <c r="E775" s="182">
        <f t="shared" si="12"/>
        <v>0</v>
      </c>
    </row>
    <row r="776" spans="1:5" x14ac:dyDescent="0.25">
      <c r="A776" s="80" t="s">
        <v>117</v>
      </c>
      <c r="B776" s="75">
        <v>136231</v>
      </c>
      <c r="C776" s="75">
        <v>136231</v>
      </c>
      <c r="D776" s="75">
        <v>136230.41</v>
      </c>
      <c r="E776" s="182">
        <f t="shared" si="12"/>
        <v>99.999566912083154</v>
      </c>
    </row>
    <row r="777" spans="1:5" x14ac:dyDescent="0.25">
      <c r="A777" s="81" t="s">
        <v>125</v>
      </c>
      <c r="B777" s="92"/>
      <c r="C777" s="92"/>
      <c r="D777" s="77">
        <v>136230.41</v>
      </c>
      <c r="E777" s="185"/>
    </row>
    <row r="778" spans="1:5" x14ac:dyDescent="0.25">
      <c r="A778" s="80" t="s">
        <v>133</v>
      </c>
      <c r="B778" s="75">
        <v>312769</v>
      </c>
      <c r="C778" s="75">
        <v>865769</v>
      </c>
      <c r="D778" s="75">
        <v>855454.11</v>
      </c>
      <c r="E778" s="182">
        <f t="shared" si="12"/>
        <v>98.808586355020793</v>
      </c>
    </row>
    <row r="779" spans="1:5" x14ac:dyDescent="0.25">
      <c r="A779" s="81" t="s">
        <v>135</v>
      </c>
      <c r="B779" s="92"/>
      <c r="C779" s="92"/>
      <c r="D779" s="77">
        <v>855454.11</v>
      </c>
      <c r="E779" s="185"/>
    </row>
    <row r="780" spans="1:5" s="2" customFormat="1" x14ac:dyDescent="0.25">
      <c r="A780" s="87" t="s">
        <v>199</v>
      </c>
      <c r="B780" s="88">
        <v>2436231</v>
      </c>
      <c r="C780" s="88">
        <v>2436231</v>
      </c>
      <c r="D780" s="88">
        <v>1214159.03</v>
      </c>
      <c r="E780" s="183">
        <f t="shared" si="12"/>
        <v>49.837598733453433</v>
      </c>
    </row>
    <row r="781" spans="1:5" x14ac:dyDescent="0.25">
      <c r="A781" s="80" t="s">
        <v>52</v>
      </c>
      <c r="B781" s="75">
        <v>0</v>
      </c>
      <c r="C781" s="75">
        <v>0</v>
      </c>
      <c r="D781" s="75">
        <v>1040</v>
      </c>
      <c r="E781" s="187" t="s">
        <v>649</v>
      </c>
    </row>
    <row r="782" spans="1:5" x14ac:dyDescent="0.25">
      <c r="A782" s="81" t="s">
        <v>66</v>
      </c>
      <c r="B782" s="92"/>
      <c r="C782" s="92"/>
      <c r="D782" s="77">
        <v>1040</v>
      </c>
      <c r="E782" s="185"/>
    </row>
    <row r="783" spans="1:5" x14ac:dyDescent="0.25">
      <c r="A783" s="80" t="s">
        <v>117</v>
      </c>
      <c r="B783" s="75">
        <v>136231</v>
      </c>
      <c r="C783" s="75">
        <v>136231</v>
      </c>
      <c r="D783" s="75">
        <v>0</v>
      </c>
      <c r="E783" s="182">
        <f t="shared" si="12"/>
        <v>0</v>
      </c>
    </row>
    <row r="784" spans="1:5" x14ac:dyDescent="0.25">
      <c r="A784" s="80" t="s">
        <v>133</v>
      </c>
      <c r="B784" s="75">
        <v>2300000</v>
      </c>
      <c r="C784" s="75">
        <v>2300000</v>
      </c>
      <c r="D784" s="75">
        <v>1213119.03</v>
      </c>
      <c r="E784" s="182">
        <f t="shared" si="12"/>
        <v>52.744305652173921</v>
      </c>
    </row>
    <row r="785" spans="1:5" x14ac:dyDescent="0.25">
      <c r="A785" s="81" t="s">
        <v>135</v>
      </c>
      <c r="B785" s="92"/>
      <c r="C785" s="92"/>
      <c r="D785" s="77">
        <v>1213119.03</v>
      </c>
      <c r="E785" s="185"/>
    </row>
    <row r="786" spans="1:5" ht="18" customHeight="1" x14ac:dyDescent="0.25">
      <c r="A786" s="78" t="s">
        <v>448</v>
      </c>
      <c r="B786" s="79">
        <v>1255000</v>
      </c>
      <c r="C786" s="79">
        <v>1376000</v>
      </c>
      <c r="D786" s="79">
        <v>614401.98</v>
      </c>
      <c r="E786" s="184">
        <f t="shared" si="12"/>
        <v>44.65130668604651</v>
      </c>
    </row>
    <row r="787" spans="1:5" s="2" customFormat="1" ht="13.5" customHeight="1" x14ac:dyDescent="0.25">
      <c r="A787" s="87" t="s">
        <v>195</v>
      </c>
      <c r="B787" s="88">
        <v>245000</v>
      </c>
      <c r="C787" s="88">
        <v>366000</v>
      </c>
      <c r="D787" s="88">
        <v>314401.98</v>
      </c>
      <c r="E787" s="183">
        <f t="shared" si="12"/>
        <v>85.902180327868848</v>
      </c>
    </row>
    <row r="788" spans="1:5" ht="13.5" customHeight="1" x14ac:dyDescent="0.25">
      <c r="A788" s="80" t="s">
        <v>52</v>
      </c>
      <c r="B788" s="75">
        <v>1000</v>
      </c>
      <c r="C788" s="75">
        <v>1000</v>
      </c>
      <c r="D788" s="75">
        <v>0</v>
      </c>
      <c r="E788" s="182">
        <f t="shared" si="12"/>
        <v>0</v>
      </c>
    </row>
    <row r="789" spans="1:5" ht="13.5" customHeight="1" x14ac:dyDescent="0.25">
      <c r="A789" s="80" t="s">
        <v>117</v>
      </c>
      <c r="B789" s="75">
        <v>20000</v>
      </c>
      <c r="C789" s="75">
        <v>20000</v>
      </c>
      <c r="D789" s="75">
        <v>0</v>
      </c>
      <c r="E789" s="182">
        <f t="shared" si="12"/>
        <v>0</v>
      </c>
    </row>
    <row r="790" spans="1:5" ht="13.5" customHeight="1" x14ac:dyDescent="0.25">
      <c r="A790" s="80" t="s">
        <v>133</v>
      </c>
      <c r="B790" s="75">
        <v>224000</v>
      </c>
      <c r="C790" s="75">
        <v>345000</v>
      </c>
      <c r="D790" s="75">
        <v>314401.98</v>
      </c>
      <c r="E790" s="182">
        <f t="shared" si="12"/>
        <v>91.13100869565217</v>
      </c>
    </row>
    <row r="791" spans="1:5" ht="13.5" customHeight="1" x14ac:dyDescent="0.25">
      <c r="A791" s="81" t="s">
        <v>135</v>
      </c>
      <c r="B791" s="92"/>
      <c r="C791" s="92"/>
      <c r="D791" s="77">
        <v>314401.98</v>
      </c>
      <c r="E791" s="185"/>
    </row>
    <row r="792" spans="1:5" s="2" customFormat="1" ht="13.5" customHeight="1" x14ac:dyDescent="0.25">
      <c r="A792" s="87" t="s">
        <v>199</v>
      </c>
      <c r="B792" s="88">
        <v>1010000</v>
      </c>
      <c r="C792" s="88">
        <v>1010000</v>
      </c>
      <c r="D792" s="88">
        <v>300000</v>
      </c>
      <c r="E792" s="183">
        <f t="shared" si="12"/>
        <v>29.702970297029701</v>
      </c>
    </row>
    <row r="793" spans="1:5" ht="13.5" customHeight="1" x14ac:dyDescent="0.25">
      <c r="A793" s="80" t="s">
        <v>52</v>
      </c>
      <c r="B793" s="75">
        <v>0</v>
      </c>
      <c r="C793" s="75">
        <v>0</v>
      </c>
      <c r="D793" s="75">
        <v>1040</v>
      </c>
      <c r="E793" s="187" t="s">
        <v>649</v>
      </c>
    </row>
    <row r="794" spans="1:5" ht="13.5" customHeight="1" x14ac:dyDescent="0.25">
      <c r="A794" s="81" t="s">
        <v>66</v>
      </c>
      <c r="B794" s="92"/>
      <c r="C794" s="92"/>
      <c r="D794" s="77">
        <v>1040</v>
      </c>
      <c r="E794" s="185"/>
    </row>
    <row r="795" spans="1:5" ht="13.5" customHeight="1" x14ac:dyDescent="0.25">
      <c r="A795" s="80" t="s">
        <v>117</v>
      </c>
      <c r="B795" s="75">
        <v>50000</v>
      </c>
      <c r="C795" s="75">
        <v>50000</v>
      </c>
      <c r="D795" s="75">
        <v>0</v>
      </c>
      <c r="E795" s="182">
        <f t="shared" si="12"/>
        <v>0</v>
      </c>
    </row>
    <row r="796" spans="1:5" ht="13.5" customHeight="1" x14ac:dyDescent="0.25">
      <c r="A796" s="80" t="s">
        <v>133</v>
      </c>
      <c r="B796" s="75">
        <v>960000</v>
      </c>
      <c r="C796" s="75">
        <v>960000</v>
      </c>
      <c r="D796" s="75">
        <v>298960</v>
      </c>
      <c r="E796" s="182">
        <f t="shared" si="12"/>
        <v>31.141666666666666</v>
      </c>
    </row>
    <row r="797" spans="1:5" ht="13.5" customHeight="1" x14ac:dyDescent="0.25">
      <c r="A797" s="81" t="s">
        <v>135</v>
      </c>
      <c r="B797" s="92"/>
      <c r="C797" s="92"/>
      <c r="D797" s="77">
        <v>298960</v>
      </c>
      <c r="E797" s="185"/>
    </row>
    <row r="798" spans="1:5" ht="14.25" customHeight="1" x14ac:dyDescent="0.25">
      <c r="A798" s="78" t="s">
        <v>608</v>
      </c>
      <c r="B798" s="79">
        <v>3000</v>
      </c>
      <c r="C798" s="79">
        <v>3000</v>
      </c>
      <c r="D798" s="79">
        <v>0</v>
      </c>
      <c r="E798" s="184">
        <f t="shared" si="12"/>
        <v>0</v>
      </c>
    </row>
    <row r="799" spans="1:5" s="2" customFormat="1" ht="13.5" customHeight="1" x14ac:dyDescent="0.25">
      <c r="A799" s="87" t="s">
        <v>195</v>
      </c>
      <c r="B799" s="88">
        <v>1000</v>
      </c>
      <c r="C799" s="88">
        <v>1000</v>
      </c>
      <c r="D799" s="88">
        <v>0</v>
      </c>
      <c r="E799" s="183">
        <f t="shared" si="12"/>
        <v>0</v>
      </c>
    </row>
    <row r="800" spans="1:5" ht="13.5" customHeight="1" x14ac:dyDescent="0.25">
      <c r="A800" s="80" t="s">
        <v>133</v>
      </c>
      <c r="B800" s="75">
        <v>1000</v>
      </c>
      <c r="C800" s="75">
        <v>1000</v>
      </c>
      <c r="D800" s="75">
        <v>0</v>
      </c>
      <c r="E800" s="182">
        <f t="shared" si="12"/>
        <v>0</v>
      </c>
    </row>
    <row r="801" spans="1:5" s="2" customFormat="1" ht="13.5" customHeight="1" x14ac:dyDescent="0.25">
      <c r="A801" s="87" t="s">
        <v>201</v>
      </c>
      <c r="B801" s="88">
        <v>1000</v>
      </c>
      <c r="C801" s="88">
        <v>1000</v>
      </c>
      <c r="D801" s="88">
        <v>0</v>
      </c>
      <c r="E801" s="183">
        <f t="shared" si="12"/>
        <v>0</v>
      </c>
    </row>
    <row r="802" spans="1:5" ht="13.5" customHeight="1" x14ac:dyDescent="0.25">
      <c r="A802" s="80" t="s">
        <v>133</v>
      </c>
      <c r="B802" s="75">
        <v>1000</v>
      </c>
      <c r="C802" s="75">
        <v>1000</v>
      </c>
      <c r="D802" s="75">
        <v>0</v>
      </c>
      <c r="E802" s="182">
        <f t="shared" si="12"/>
        <v>0</v>
      </c>
    </row>
    <row r="803" spans="1:5" s="2" customFormat="1" ht="13.5" customHeight="1" x14ac:dyDescent="0.25">
      <c r="A803" s="87" t="s">
        <v>199</v>
      </c>
      <c r="B803" s="88">
        <v>1000</v>
      </c>
      <c r="C803" s="88">
        <v>1000</v>
      </c>
      <c r="D803" s="88">
        <v>0</v>
      </c>
      <c r="E803" s="183">
        <f t="shared" si="12"/>
        <v>0</v>
      </c>
    </row>
    <row r="804" spans="1:5" ht="13.5" customHeight="1" x14ac:dyDescent="0.25">
      <c r="A804" s="80" t="s">
        <v>133</v>
      </c>
      <c r="B804" s="75">
        <v>1000</v>
      </c>
      <c r="C804" s="75">
        <v>1000</v>
      </c>
      <c r="D804" s="75">
        <v>0</v>
      </c>
      <c r="E804" s="182">
        <f t="shared" si="12"/>
        <v>0</v>
      </c>
    </row>
    <row r="805" spans="1:5" ht="15.75" customHeight="1" x14ac:dyDescent="0.25">
      <c r="A805" s="78" t="s">
        <v>609</v>
      </c>
      <c r="B805" s="79">
        <v>271000</v>
      </c>
      <c r="C805" s="79">
        <v>271000</v>
      </c>
      <c r="D805" s="79">
        <v>0</v>
      </c>
      <c r="E805" s="184">
        <f t="shared" si="12"/>
        <v>0</v>
      </c>
    </row>
    <row r="806" spans="1:5" s="2" customFormat="1" ht="13.5" customHeight="1" x14ac:dyDescent="0.25">
      <c r="A806" s="87" t="s">
        <v>195</v>
      </c>
      <c r="B806" s="88">
        <v>3000</v>
      </c>
      <c r="C806" s="88">
        <v>3000</v>
      </c>
      <c r="D806" s="88">
        <v>0</v>
      </c>
      <c r="E806" s="183">
        <f t="shared" si="12"/>
        <v>0</v>
      </c>
    </row>
    <row r="807" spans="1:5" ht="13.5" customHeight="1" x14ac:dyDescent="0.25">
      <c r="A807" s="80" t="s">
        <v>52</v>
      </c>
      <c r="B807" s="75">
        <v>1000</v>
      </c>
      <c r="C807" s="75">
        <v>1000</v>
      </c>
      <c r="D807" s="75">
        <v>0</v>
      </c>
      <c r="E807" s="182">
        <f t="shared" si="12"/>
        <v>0</v>
      </c>
    </row>
    <row r="808" spans="1:5" ht="13.5" customHeight="1" x14ac:dyDescent="0.25">
      <c r="A808" s="80" t="s">
        <v>133</v>
      </c>
      <c r="B808" s="75">
        <v>2000</v>
      </c>
      <c r="C808" s="75">
        <v>2000</v>
      </c>
      <c r="D808" s="75">
        <v>0</v>
      </c>
      <c r="E808" s="182">
        <f t="shared" si="12"/>
        <v>0</v>
      </c>
    </row>
    <row r="809" spans="1:5" s="2" customFormat="1" ht="13.5" customHeight="1" x14ac:dyDescent="0.25">
      <c r="A809" s="87" t="s">
        <v>201</v>
      </c>
      <c r="B809" s="88">
        <v>1000</v>
      </c>
      <c r="C809" s="88">
        <v>1000</v>
      </c>
      <c r="D809" s="88">
        <v>0</v>
      </c>
      <c r="E809" s="183">
        <f t="shared" si="12"/>
        <v>0</v>
      </c>
    </row>
    <row r="810" spans="1:5" ht="13.5" customHeight="1" x14ac:dyDescent="0.25">
      <c r="A810" s="80" t="s">
        <v>133</v>
      </c>
      <c r="B810" s="75">
        <v>1000</v>
      </c>
      <c r="C810" s="75">
        <v>1000</v>
      </c>
      <c r="D810" s="75">
        <v>0</v>
      </c>
      <c r="E810" s="182">
        <f t="shared" si="12"/>
        <v>0</v>
      </c>
    </row>
    <row r="811" spans="1:5" s="2" customFormat="1" ht="13.5" customHeight="1" x14ac:dyDescent="0.25">
      <c r="A811" s="87" t="s">
        <v>199</v>
      </c>
      <c r="B811" s="88">
        <v>267000</v>
      </c>
      <c r="C811" s="88">
        <v>267000</v>
      </c>
      <c r="D811" s="88">
        <v>0</v>
      </c>
      <c r="E811" s="183">
        <f t="shared" si="12"/>
        <v>0</v>
      </c>
    </row>
    <row r="812" spans="1:5" ht="13.5" customHeight="1" x14ac:dyDescent="0.25">
      <c r="A812" s="80" t="s">
        <v>52</v>
      </c>
      <c r="B812" s="75">
        <v>2000</v>
      </c>
      <c r="C812" s="75">
        <v>2000</v>
      </c>
      <c r="D812" s="75">
        <v>0</v>
      </c>
      <c r="E812" s="182">
        <f t="shared" si="12"/>
        <v>0</v>
      </c>
    </row>
    <row r="813" spans="1:5" ht="13.5" customHeight="1" x14ac:dyDescent="0.25">
      <c r="A813" s="80" t="s">
        <v>133</v>
      </c>
      <c r="B813" s="75">
        <v>265000</v>
      </c>
      <c r="C813" s="75">
        <v>265000</v>
      </c>
      <c r="D813" s="75">
        <v>0</v>
      </c>
      <c r="E813" s="182">
        <f t="shared" si="12"/>
        <v>0</v>
      </c>
    </row>
    <row r="814" spans="1:5" ht="13.5" customHeight="1" x14ac:dyDescent="0.25">
      <c r="A814" s="78" t="s">
        <v>610</v>
      </c>
      <c r="B814" s="79">
        <v>156000</v>
      </c>
      <c r="C814" s="79">
        <v>156000</v>
      </c>
      <c r="D814" s="79">
        <v>0</v>
      </c>
      <c r="E814" s="184">
        <f t="shared" si="12"/>
        <v>0</v>
      </c>
    </row>
    <row r="815" spans="1:5" s="2" customFormat="1" ht="13.5" customHeight="1" x14ac:dyDescent="0.25">
      <c r="A815" s="87" t="s">
        <v>195</v>
      </c>
      <c r="B815" s="88">
        <v>3000</v>
      </c>
      <c r="C815" s="88">
        <v>3000</v>
      </c>
      <c r="D815" s="88">
        <v>0</v>
      </c>
      <c r="E815" s="183">
        <f t="shared" si="12"/>
        <v>0</v>
      </c>
    </row>
    <row r="816" spans="1:5" ht="13.5" customHeight="1" x14ac:dyDescent="0.25">
      <c r="A816" s="80" t="s">
        <v>52</v>
      </c>
      <c r="B816" s="75">
        <v>1000</v>
      </c>
      <c r="C816" s="75">
        <v>1000</v>
      </c>
      <c r="D816" s="75">
        <v>0</v>
      </c>
      <c r="E816" s="182">
        <f t="shared" si="12"/>
        <v>0</v>
      </c>
    </row>
    <row r="817" spans="1:5" ht="13.5" customHeight="1" x14ac:dyDescent="0.25">
      <c r="A817" s="80" t="s">
        <v>133</v>
      </c>
      <c r="B817" s="75">
        <v>2000</v>
      </c>
      <c r="C817" s="75">
        <v>2000</v>
      </c>
      <c r="D817" s="75">
        <v>0</v>
      </c>
      <c r="E817" s="182">
        <f t="shared" si="12"/>
        <v>0</v>
      </c>
    </row>
    <row r="818" spans="1:5" s="2" customFormat="1" ht="13.5" customHeight="1" x14ac:dyDescent="0.25">
      <c r="A818" s="87" t="s">
        <v>201</v>
      </c>
      <c r="B818" s="88">
        <v>1000</v>
      </c>
      <c r="C818" s="88">
        <v>1000</v>
      </c>
      <c r="D818" s="88">
        <v>0</v>
      </c>
      <c r="E818" s="183">
        <f t="shared" si="12"/>
        <v>0</v>
      </c>
    </row>
    <row r="819" spans="1:5" ht="13.5" customHeight="1" x14ac:dyDescent="0.25">
      <c r="A819" s="80" t="s">
        <v>133</v>
      </c>
      <c r="B819" s="75">
        <v>1000</v>
      </c>
      <c r="C819" s="75">
        <v>1000</v>
      </c>
      <c r="D819" s="75">
        <v>0</v>
      </c>
      <c r="E819" s="182">
        <f t="shared" si="12"/>
        <v>0</v>
      </c>
    </row>
    <row r="820" spans="1:5" s="2" customFormat="1" ht="13.5" customHeight="1" x14ac:dyDescent="0.25">
      <c r="A820" s="87" t="s">
        <v>199</v>
      </c>
      <c r="B820" s="88">
        <v>152000</v>
      </c>
      <c r="C820" s="88">
        <v>152000</v>
      </c>
      <c r="D820" s="88">
        <v>0</v>
      </c>
      <c r="E820" s="183">
        <f t="shared" si="12"/>
        <v>0</v>
      </c>
    </row>
    <row r="821" spans="1:5" ht="13.5" customHeight="1" x14ac:dyDescent="0.25">
      <c r="A821" s="80" t="s">
        <v>52</v>
      </c>
      <c r="B821" s="75">
        <v>2000</v>
      </c>
      <c r="C821" s="75">
        <v>2000</v>
      </c>
      <c r="D821" s="75">
        <v>0</v>
      </c>
      <c r="E821" s="182">
        <f t="shared" si="12"/>
        <v>0</v>
      </c>
    </row>
    <row r="822" spans="1:5" ht="13.5" customHeight="1" x14ac:dyDescent="0.25">
      <c r="A822" s="80" t="s">
        <v>133</v>
      </c>
      <c r="B822" s="75">
        <v>150000</v>
      </c>
      <c r="C822" s="75">
        <v>150000</v>
      </c>
      <c r="D822" s="75">
        <v>0</v>
      </c>
      <c r="E822" s="182">
        <f t="shared" si="12"/>
        <v>0</v>
      </c>
    </row>
    <row r="823" spans="1:5" ht="13.5" customHeight="1" x14ac:dyDescent="0.25">
      <c r="A823" s="78" t="s">
        <v>611</v>
      </c>
      <c r="B823" s="79">
        <v>251000</v>
      </c>
      <c r="C823" s="79">
        <v>251000</v>
      </c>
      <c r="D823" s="79">
        <v>0</v>
      </c>
      <c r="E823" s="184">
        <f t="shared" si="12"/>
        <v>0</v>
      </c>
    </row>
    <row r="824" spans="1:5" s="2" customFormat="1" ht="13.5" customHeight="1" x14ac:dyDescent="0.25">
      <c r="A824" s="87" t="s">
        <v>195</v>
      </c>
      <c r="B824" s="88">
        <v>3000</v>
      </c>
      <c r="C824" s="88">
        <v>3000</v>
      </c>
      <c r="D824" s="88">
        <v>0</v>
      </c>
      <c r="E824" s="183">
        <f t="shared" si="12"/>
        <v>0</v>
      </c>
    </row>
    <row r="825" spans="1:5" ht="13.5" customHeight="1" x14ac:dyDescent="0.25">
      <c r="A825" s="80" t="s">
        <v>52</v>
      </c>
      <c r="B825" s="75">
        <v>1000</v>
      </c>
      <c r="C825" s="75">
        <v>1000</v>
      </c>
      <c r="D825" s="75">
        <v>0</v>
      </c>
      <c r="E825" s="182">
        <f t="shared" si="12"/>
        <v>0</v>
      </c>
    </row>
    <row r="826" spans="1:5" ht="13.5" customHeight="1" x14ac:dyDescent="0.25">
      <c r="A826" s="80" t="s">
        <v>133</v>
      </c>
      <c r="B826" s="75">
        <v>2000</v>
      </c>
      <c r="C826" s="75">
        <v>2000</v>
      </c>
      <c r="D826" s="75">
        <v>0</v>
      </c>
      <c r="E826" s="182">
        <f t="shared" si="12"/>
        <v>0</v>
      </c>
    </row>
    <row r="827" spans="1:5" s="2" customFormat="1" ht="13.5" customHeight="1" x14ac:dyDescent="0.25">
      <c r="A827" s="87" t="s">
        <v>201</v>
      </c>
      <c r="B827" s="88">
        <v>1000</v>
      </c>
      <c r="C827" s="88">
        <v>1000</v>
      </c>
      <c r="D827" s="88">
        <v>0</v>
      </c>
      <c r="E827" s="183">
        <f t="shared" si="12"/>
        <v>0</v>
      </c>
    </row>
    <row r="828" spans="1:5" ht="13.5" customHeight="1" x14ac:dyDescent="0.25">
      <c r="A828" s="80" t="s">
        <v>133</v>
      </c>
      <c r="B828" s="75">
        <v>1000</v>
      </c>
      <c r="C828" s="75">
        <v>1000</v>
      </c>
      <c r="D828" s="75">
        <v>0</v>
      </c>
      <c r="E828" s="182">
        <f t="shared" si="12"/>
        <v>0</v>
      </c>
    </row>
    <row r="829" spans="1:5" s="2" customFormat="1" ht="13.5" customHeight="1" x14ac:dyDescent="0.25">
      <c r="A829" s="87" t="s">
        <v>199</v>
      </c>
      <c r="B829" s="88">
        <v>247000</v>
      </c>
      <c r="C829" s="88">
        <v>247000</v>
      </c>
      <c r="D829" s="88">
        <v>0</v>
      </c>
      <c r="E829" s="183">
        <f t="shared" ref="E829:E892" si="13">D829/C829*100</f>
        <v>0</v>
      </c>
    </row>
    <row r="830" spans="1:5" ht="13.5" customHeight="1" x14ac:dyDescent="0.25">
      <c r="A830" s="80" t="s">
        <v>52</v>
      </c>
      <c r="B830" s="75">
        <v>2000</v>
      </c>
      <c r="C830" s="75">
        <v>2000</v>
      </c>
      <c r="D830" s="75">
        <v>0</v>
      </c>
      <c r="E830" s="182">
        <f t="shared" si="13"/>
        <v>0</v>
      </c>
    </row>
    <row r="831" spans="1:5" ht="13.5" customHeight="1" x14ac:dyDescent="0.25">
      <c r="A831" s="80" t="s">
        <v>133</v>
      </c>
      <c r="B831" s="75">
        <v>245000</v>
      </c>
      <c r="C831" s="75">
        <v>245000</v>
      </c>
      <c r="D831" s="75">
        <v>0</v>
      </c>
      <c r="E831" s="182">
        <f t="shared" si="13"/>
        <v>0</v>
      </c>
    </row>
    <row r="832" spans="1:5" ht="13.5" customHeight="1" x14ac:dyDescent="0.25">
      <c r="A832" s="78" t="s">
        <v>612</v>
      </c>
      <c r="B832" s="79">
        <v>106000</v>
      </c>
      <c r="C832" s="79">
        <v>106000</v>
      </c>
      <c r="D832" s="79">
        <v>0</v>
      </c>
      <c r="E832" s="184">
        <f t="shared" si="13"/>
        <v>0</v>
      </c>
    </row>
    <row r="833" spans="1:5" s="2" customFormat="1" ht="12.75" customHeight="1" x14ac:dyDescent="0.25">
      <c r="A833" s="87" t="s">
        <v>195</v>
      </c>
      <c r="B833" s="88">
        <v>3000</v>
      </c>
      <c r="C833" s="88">
        <v>3000</v>
      </c>
      <c r="D833" s="88">
        <v>0</v>
      </c>
      <c r="E833" s="183">
        <f t="shared" si="13"/>
        <v>0</v>
      </c>
    </row>
    <row r="834" spans="1:5" ht="12.75" customHeight="1" x14ac:dyDescent="0.25">
      <c r="A834" s="80" t="s">
        <v>52</v>
      </c>
      <c r="B834" s="75">
        <v>1000</v>
      </c>
      <c r="C834" s="75">
        <v>1000</v>
      </c>
      <c r="D834" s="75">
        <v>0</v>
      </c>
      <c r="E834" s="182">
        <f t="shared" si="13"/>
        <v>0</v>
      </c>
    </row>
    <row r="835" spans="1:5" ht="12.75" customHeight="1" x14ac:dyDescent="0.25">
      <c r="A835" s="80" t="s">
        <v>133</v>
      </c>
      <c r="B835" s="75">
        <v>2000</v>
      </c>
      <c r="C835" s="75">
        <v>2000</v>
      </c>
      <c r="D835" s="75">
        <v>0</v>
      </c>
      <c r="E835" s="182">
        <f t="shared" si="13"/>
        <v>0</v>
      </c>
    </row>
    <row r="836" spans="1:5" s="2" customFormat="1" ht="12.75" customHeight="1" x14ac:dyDescent="0.25">
      <c r="A836" s="87" t="s">
        <v>201</v>
      </c>
      <c r="B836" s="88">
        <v>1000</v>
      </c>
      <c r="C836" s="88">
        <v>1000</v>
      </c>
      <c r="D836" s="88">
        <v>0</v>
      </c>
      <c r="E836" s="183">
        <f t="shared" si="13"/>
        <v>0</v>
      </c>
    </row>
    <row r="837" spans="1:5" ht="12.75" customHeight="1" x14ac:dyDescent="0.25">
      <c r="A837" s="80" t="s">
        <v>133</v>
      </c>
      <c r="B837" s="75">
        <v>1000</v>
      </c>
      <c r="C837" s="75">
        <v>1000</v>
      </c>
      <c r="D837" s="75">
        <v>0</v>
      </c>
      <c r="E837" s="182">
        <f t="shared" si="13"/>
        <v>0</v>
      </c>
    </row>
    <row r="838" spans="1:5" s="2" customFormat="1" ht="12.75" customHeight="1" x14ac:dyDescent="0.25">
      <c r="A838" s="87" t="s">
        <v>199</v>
      </c>
      <c r="B838" s="88">
        <v>102000</v>
      </c>
      <c r="C838" s="88">
        <v>102000</v>
      </c>
      <c r="D838" s="88">
        <v>0</v>
      </c>
      <c r="E838" s="183">
        <f t="shared" si="13"/>
        <v>0</v>
      </c>
    </row>
    <row r="839" spans="1:5" ht="12.75" customHeight="1" x14ac:dyDescent="0.25">
      <c r="A839" s="80" t="s">
        <v>52</v>
      </c>
      <c r="B839" s="75">
        <v>2000</v>
      </c>
      <c r="C839" s="75">
        <v>2000</v>
      </c>
      <c r="D839" s="75">
        <v>0</v>
      </c>
      <c r="E839" s="182">
        <f t="shared" si="13"/>
        <v>0</v>
      </c>
    </row>
    <row r="840" spans="1:5" ht="12.75" customHeight="1" x14ac:dyDescent="0.25">
      <c r="A840" s="80" t="s">
        <v>133</v>
      </c>
      <c r="B840" s="75">
        <v>100000</v>
      </c>
      <c r="C840" s="75">
        <v>100000</v>
      </c>
      <c r="D840" s="75">
        <v>0</v>
      </c>
      <c r="E840" s="182">
        <f t="shared" si="13"/>
        <v>0</v>
      </c>
    </row>
    <row r="841" spans="1:5" x14ac:dyDescent="0.25">
      <c r="A841" s="78" t="s">
        <v>613</v>
      </c>
      <c r="B841" s="79">
        <v>106000</v>
      </c>
      <c r="C841" s="79">
        <v>106000</v>
      </c>
      <c r="D841" s="79">
        <v>0</v>
      </c>
      <c r="E841" s="184">
        <f t="shared" si="13"/>
        <v>0</v>
      </c>
    </row>
    <row r="842" spans="1:5" s="2" customFormat="1" ht="12.75" customHeight="1" x14ac:dyDescent="0.25">
      <c r="A842" s="87" t="s">
        <v>195</v>
      </c>
      <c r="B842" s="88">
        <v>3000</v>
      </c>
      <c r="C842" s="88">
        <v>3000</v>
      </c>
      <c r="D842" s="88">
        <v>0</v>
      </c>
      <c r="E842" s="183">
        <f t="shared" si="13"/>
        <v>0</v>
      </c>
    </row>
    <row r="843" spans="1:5" ht="12.75" customHeight="1" x14ac:dyDescent="0.25">
      <c r="A843" s="80" t="s">
        <v>52</v>
      </c>
      <c r="B843" s="75">
        <v>1000</v>
      </c>
      <c r="C843" s="75">
        <v>1000</v>
      </c>
      <c r="D843" s="75">
        <v>0</v>
      </c>
      <c r="E843" s="182">
        <f t="shared" si="13"/>
        <v>0</v>
      </c>
    </row>
    <row r="844" spans="1:5" ht="12.75" customHeight="1" x14ac:dyDescent="0.25">
      <c r="A844" s="80" t="s">
        <v>133</v>
      </c>
      <c r="B844" s="75">
        <v>2000</v>
      </c>
      <c r="C844" s="75">
        <v>2000</v>
      </c>
      <c r="D844" s="75">
        <v>0</v>
      </c>
      <c r="E844" s="182">
        <f t="shared" si="13"/>
        <v>0</v>
      </c>
    </row>
    <row r="845" spans="1:5" s="2" customFormat="1" ht="12.75" customHeight="1" x14ac:dyDescent="0.25">
      <c r="A845" s="87" t="s">
        <v>201</v>
      </c>
      <c r="B845" s="88">
        <v>1000</v>
      </c>
      <c r="C845" s="88">
        <v>1000</v>
      </c>
      <c r="D845" s="88">
        <v>0</v>
      </c>
      <c r="E845" s="183">
        <f t="shared" si="13"/>
        <v>0</v>
      </c>
    </row>
    <row r="846" spans="1:5" ht="12.75" customHeight="1" x14ac:dyDescent="0.25">
      <c r="A846" s="80" t="s">
        <v>133</v>
      </c>
      <c r="B846" s="75">
        <v>1000</v>
      </c>
      <c r="C846" s="75">
        <v>1000</v>
      </c>
      <c r="D846" s="75">
        <v>0</v>
      </c>
      <c r="E846" s="182">
        <f t="shared" si="13"/>
        <v>0</v>
      </c>
    </row>
    <row r="847" spans="1:5" s="2" customFormat="1" ht="12.75" customHeight="1" x14ac:dyDescent="0.25">
      <c r="A847" s="87" t="s">
        <v>199</v>
      </c>
      <c r="B847" s="88">
        <v>102000</v>
      </c>
      <c r="C847" s="88">
        <v>102000</v>
      </c>
      <c r="D847" s="88">
        <v>0</v>
      </c>
      <c r="E847" s="183">
        <f t="shared" si="13"/>
        <v>0</v>
      </c>
    </row>
    <row r="848" spans="1:5" ht="12.75" customHeight="1" x14ac:dyDescent="0.25">
      <c r="A848" s="80" t="s">
        <v>52</v>
      </c>
      <c r="B848" s="75">
        <v>2000</v>
      </c>
      <c r="C848" s="75">
        <v>2000</v>
      </c>
      <c r="D848" s="75">
        <v>0</v>
      </c>
      <c r="E848" s="182">
        <f t="shared" si="13"/>
        <v>0</v>
      </c>
    </row>
    <row r="849" spans="1:5" ht="12.75" customHeight="1" x14ac:dyDescent="0.25">
      <c r="A849" s="80" t="s">
        <v>133</v>
      </c>
      <c r="B849" s="75">
        <v>100000</v>
      </c>
      <c r="C849" s="75">
        <v>100000</v>
      </c>
      <c r="D849" s="75">
        <v>0</v>
      </c>
      <c r="E849" s="182">
        <f t="shared" si="13"/>
        <v>0</v>
      </c>
    </row>
    <row r="850" spans="1:5" x14ac:dyDescent="0.25">
      <c r="A850" s="78" t="s">
        <v>614</v>
      </c>
      <c r="B850" s="79">
        <v>156000</v>
      </c>
      <c r="C850" s="79">
        <v>156000</v>
      </c>
      <c r="D850" s="79">
        <v>0</v>
      </c>
      <c r="E850" s="184">
        <f t="shared" si="13"/>
        <v>0</v>
      </c>
    </row>
    <row r="851" spans="1:5" s="2" customFormat="1" ht="12.75" customHeight="1" x14ac:dyDescent="0.25">
      <c r="A851" s="87" t="s">
        <v>195</v>
      </c>
      <c r="B851" s="88">
        <v>3000</v>
      </c>
      <c r="C851" s="88">
        <v>3000</v>
      </c>
      <c r="D851" s="88">
        <v>0</v>
      </c>
      <c r="E851" s="183">
        <f t="shared" si="13"/>
        <v>0</v>
      </c>
    </row>
    <row r="852" spans="1:5" ht="12.75" customHeight="1" x14ac:dyDescent="0.25">
      <c r="A852" s="80" t="s">
        <v>52</v>
      </c>
      <c r="B852" s="75">
        <v>1000</v>
      </c>
      <c r="C852" s="75">
        <v>1000</v>
      </c>
      <c r="D852" s="75">
        <v>0</v>
      </c>
      <c r="E852" s="182">
        <f t="shared" si="13"/>
        <v>0</v>
      </c>
    </row>
    <row r="853" spans="1:5" ht="12.75" customHeight="1" x14ac:dyDescent="0.25">
      <c r="A853" s="80" t="s">
        <v>133</v>
      </c>
      <c r="B853" s="75">
        <v>2000</v>
      </c>
      <c r="C853" s="75">
        <v>2000</v>
      </c>
      <c r="D853" s="75">
        <v>0</v>
      </c>
      <c r="E853" s="182">
        <f t="shared" si="13"/>
        <v>0</v>
      </c>
    </row>
    <row r="854" spans="1:5" s="2" customFormat="1" ht="12.75" customHeight="1" x14ac:dyDescent="0.25">
      <c r="A854" s="87" t="s">
        <v>201</v>
      </c>
      <c r="B854" s="88">
        <v>1000</v>
      </c>
      <c r="C854" s="88">
        <v>1000</v>
      </c>
      <c r="D854" s="88">
        <v>0</v>
      </c>
      <c r="E854" s="183">
        <f t="shared" si="13"/>
        <v>0</v>
      </c>
    </row>
    <row r="855" spans="1:5" ht="12.75" customHeight="1" x14ac:dyDescent="0.25">
      <c r="A855" s="80" t="s">
        <v>133</v>
      </c>
      <c r="B855" s="75">
        <v>1000</v>
      </c>
      <c r="C855" s="75">
        <v>1000</v>
      </c>
      <c r="D855" s="75">
        <v>0</v>
      </c>
      <c r="E855" s="182">
        <f t="shared" si="13"/>
        <v>0</v>
      </c>
    </row>
    <row r="856" spans="1:5" s="2" customFormat="1" ht="12.75" customHeight="1" x14ac:dyDescent="0.25">
      <c r="A856" s="87" t="s">
        <v>199</v>
      </c>
      <c r="B856" s="88">
        <v>152000</v>
      </c>
      <c r="C856" s="88">
        <v>152000</v>
      </c>
      <c r="D856" s="88">
        <v>0</v>
      </c>
      <c r="E856" s="183">
        <f t="shared" si="13"/>
        <v>0</v>
      </c>
    </row>
    <row r="857" spans="1:5" ht="12.75" customHeight="1" x14ac:dyDescent="0.25">
      <c r="A857" s="80" t="s">
        <v>52</v>
      </c>
      <c r="B857" s="75">
        <v>2000</v>
      </c>
      <c r="C857" s="75">
        <v>2000</v>
      </c>
      <c r="D857" s="75">
        <v>0</v>
      </c>
      <c r="E857" s="182">
        <f t="shared" si="13"/>
        <v>0</v>
      </c>
    </row>
    <row r="858" spans="1:5" ht="12.75" customHeight="1" x14ac:dyDescent="0.25">
      <c r="A858" s="80" t="s">
        <v>133</v>
      </c>
      <c r="B858" s="75">
        <v>150000</v>
      </c>
      <c r="C858" s="75">
        <v>150000</v>
      </c>
      <c r="D858" s="75">
        <v>0</v>
      </c>
      <c r="E858" s="182">
        <f t="shared" si="13"/>
        <v>0</v>
      </c>
    </row>
    <row r="859" spans="1:5" x14ac:dyDescent="0.25">
      <c r="A859" s="78" t="s">
        <v>615</v>
      </c>
      <c r="B859" s="79">
        <v>106000</v>
      </c>
      <c r="C859" s="79">
        <v>106000</v>
      </c>
      <c r="D859" s="79">
        <v>0</v>
      </c>
      <c r="E859" s="184">
        <f t="shared" si="13"/>
        <v>0</v>
      </c>
    </row>
    <row r="860" spans="1:5" s="2" customFormat="1" ht="12.75" customHeight="1" x14ac:dyDescent="0.25">
      <c r="A860" s="87" t="s">
        <v>195</v>
      </c>
      <c r="B860" s="88">
        <v>3000</v>
      </c>
      <c r="C860" s="88">
        <v>3000</v>
      </c>
      <c r="D860" s="88">
        <v>0</v>
      </c>
      <c r="E860" s="183">
        <f t="shared" si="13"/>
        <v>0</v>
      </c>
    </row>
    <row r="861" spans="1:5" ht="12.75" customHeight="1" x14ac:dyDescent="0.25">
      <c r="A861" s="80" t="s">
        <v>52</v>
      </c>
      <c r="B861" s="75">
        <v>1000</v>
      </c>
      <c r="C861" s="75">
        <v>1000</v>
      </c>
      <c r="D861" s="75">
        <v>0</v>
      </c>
      <c r="E861" s="182">
        <f t="shared" si="13"/>
        <v>0</v>
      </c>
    </row>
    <row r="862" spans="1:5" ht="12.75" customHeight="1" x14ac:dyDescent="0.25">
      <c r="A862" s="80" t="s">
        <v>133</v>
      </c>
      <c r="B862" s="75">
        <v>2000</v>
      </c>
      <c r="C862" s="75">
        <v>2000</v>
      </c>
      <c r="D862" s="75">
        <v>0</v>
      </c>
      <c r="E862" s="182">
        <f t="shared" si="13"/>
        <v>0</v>
      </c>
    </row>
    <row r="863" spans="1:5" s="2" customFormat="1" ht="12.75" customHeight="1" x14ac:dyDescent="0.25">
      <c r="A863" s="87" t="s">
        <v>201</v>
      </c>
      <c r="B863" s="88">
        <v>1000</v>
      </c>
      <c r="C863" s="88">
        <v>1000</v>
      </c>
      <c r="D863" s="88">
        <v>0</v>
      </c>
      <c r="E863" s="183">
        <f t="shared" si="13"/>
        <v>0</v>
      </c>
    </row>
    <row r="864" spans="1:5" ht="12.75" customHeight="1" x14ac:dyDescent="0.25">
      <c r="A864" s="80" t="s">
        <v>133</v>
      </c>
      <c r="B864" s="75">
        <v>1000</v>
      </c>
      <c r="C864" s="75">
        <v>1000</v>
      </c>
      <c r="D864" s="75">
        <v>0</v>
      </c>
      <c r="E864" s="182">
        <f t="shared" si="13"/>
        <v>0</v>
      </c>
    </row>
    <row r="865" spans="1:5" s="2" customFormat="1" ht="12.75" customHeight="1" x14ac:dyDescent="0.25">
      <c r="A865" s="87" t="s">
        <v>199</v>
      </c>
      <c r="B865" s="88">
        <v>102000</v>
      </c>
      <c r="C865" s="88">
        <v>102000</v>
      </c>
      <c r="D865" s="88">
        <v>0</v>
      </c>
      <c r="E865" s="183">
        <f t="shared" si="13"/>
        <v>0</v>
      </c>
    </row>
    <row r="866" spans="1:5" ht="12.75" customHeight="1" x14ac:dyDescent="0.25">
      <c r="A866" s="80" t="s">
        <v>52</v>
      </c>
      <c r="B866" s="75">
        <v>2000</v>
      </c>
      <c r="C866" s="75">
        <v>2000</v>
      </c>
      <c r="D866" s="75">
        <v>0</v>
      </c>
      <c r="E866" s="182">
        <f t="shared" si="13"/>
        <v>0</v>
      </c>
    </row>
    <row r="867" spans="1:5" ht="12.75" customHeight="1" x14ac:dyDescent="0.25">
      <c r="A867" s="80" t="s">
        <v>133</v>
      </c>
      <c r="B867" s="75">
        <v>100000</v>
      </c>
      <c r="C867" s="75">
        <v>100000</v>
      </c>
      <c r="D867" s="75">
        <v>0</v>
      </c>
      <c r="E867" s="182">
        <f t="shared" si="13"/>
        <v>0</v>
      </c>
    </row>
    <row r="868" spans="1:5" x14ac:dyDescent="0.25">
      <c r="A868" s="78" t="s">
        <v>616</v>
      </c>
      <c r="B868" s="79">
        <v>176000</v>
      </c>
      <c r="C868" s="79">
        <v>176000</v>
      </c>
      <c r="D868" s="79">
        <v>0</v>
      </c>
      <c r="E868" s="184">
        <f t="shared" si="13"/>
        <v>0</v>
      </c>
    </row>
    <row r="869" spans="1:5" s="2" customFormat="1" ht="12.75" customHeight="1" x14ac:dyDescent="0.25">
      <c r="A869" s="87" t="s">
        <v>195</v>
      </c>
      <c r="B869" s="88">
        <v>3000</v>
      </c>
      <c r="C869" s="88">
        <v>3000</v>
      </c>
      <c r="D869" s="88">
        <v>0</v>
      </c>
      <c r="E869" s="183">
        <f t="shared" si="13"/>
        <v>0</v>
      </c>
    </row>
    <row r="870" spans="1:5" ht="12.75" customHeight="1" x14ac:dyDescent="0.25">
      <c r="A870" s="80" t="s">
        <v>52</v>
      </c>
      <c r="B870" s="75">
        <v>1000</v>
      </c>
      <c r="C870" s="75">
        <v>1000</v>
      </c>
      <c r="D870" s="75">
        <v>0</v>
      </c>
      <c r="E870" s="182">
        <f t="shared" si="13"/>
        <v>0</v>
      </c>
    </row>
    <row r="871" spans="1:5" ht="12.75" customHeight="1" x14ac:dyDescent="0.25">
      <c r="A871" s="80" t="s">
        <v>133</v>
      </c>
      <c r="B871" s="75">
        <v>2000</v>
      </c>
      <c r="C871" s="75">
        <v>2000</v>
      </c>
      <c r="D871" s="75">
        <v>0</v>
      </c>
      <c r="E871" s="182">
        <f t="shared" si="13"/>
        <v>0</v>
      </c>
    </row>
    <row r="872" spans="1:5" s="2" customFormat="1" ht="12.75" customHeight="1" x14ac:dyDescent="0.25">
      <c r="A872" s="87" t="s">
        <v>201</v>
      </c>
      <c r="B872" s="88">
        <v>1000</v>
      </c>
      <c r="C872" s="88">
        <v>1000</v>
      </c>
      <c r="D872" s="88">
        <v>0</v>
      </c>
      <c r="E872" s="183">
        <f t="shared" si="13"/>
        <v>0</v>
      </c>
    </row>
    <row r="873" spans="1:5" ht="12.75" customHeight="1" x14ac:dyDescent="0.25">
      <c r="A873" s="80" t="s">
        <v>133</v>
      </c>
      <c r="B873" s="75">
        <v>1000</v>
      </c>
      <c r="C873" s="75">
        <v>1000</v>
      </c>
      <c r="D873" s="75">
        <v>0</v>
      </c>
      <c r="E873" s="182">
        <f t="shared" si="13"/>
        <v>0</v>
      </c>
    </row>
    <row r="874" spans="1:5" s="2" customFormat="1" ht="12.75" customHeight="1" x14ac:dyDescent="0.25">
      <c r="A874" s="87" t="s">
        <v>199</v>
      </c>
      <c r="B874" s="88">
        <v>172000</v>
      </c>
      <c r="C874" s="88">
        <v>172000</v>
      </c>
      <c r="D874" s="88">
        <v>0</v>
      </c>
      <c r="E874" s="183">
        <f t="shared" si="13"/>
        <v>0</v>
      </c>
    </row>
    <row r="875" spans="1:5" ht="12.75" customHeight="1" x14ac:dyDescent="0.25">
      <c r="A875" s="80" t="s">
        <v>52</v>
      </c>
      <c r="B875" s="75">
        <v>2000</v>
      </c>
      <c r="C875" s="75">
        <v>2000</v>
      </c>
      <c r="D875" s="75">
        <v>0</v>
      </c>
      <c r="E875" s="182">
        <f t="shared" si="13"/>
        <v>0</v>
      </c>
    </row>
    <row r="876" spans="1:5" ht="12.75" customHeight="1" x14ac:dyDescent="0.25">
      <c r="A876" s="80" t="s">
        <v>133</v>
      </c>
      <c r="B876" s="75">
        <v>170000</v>
      </c>
      <c r="C876" s="75">
        <v>170000</v>
      </c>
      <c r="D876" s="75">
        <v>0</v>
      </c>
      <c r="E876" s="182">
        <f t="shared" si="13"/>
        <v>0</v>
      </c>
    </row>
    <row r="877" spans="1:5" x14ac:dyDescent="0.25">
      <c r="A877" s="78" t="s">
        <v>617</v>
      </c>
      <c r="B877" s="79">
        <v>406000</v>
      </c>
      <c r="C877" s="79">
        <v>406000</v>
      </c>
      <c r="D877" s="79">
        <v>0</v>
      </c>
      <c r="E877" s="184">
        <f t="shared" si="13"/>
        <v>0</v>
      </c>
    </row>
    <row r="878" spans="1:5" s="2" customFormat="1" ht="12.75" customHeight="1" x14ac:dyDescent="0.25">
      <c r="A878" s="87" t="s">
        <v>195</v>
      </c>
      <c r="B878" s="88">
        <v>3000</v>
      </c>
      <c r="C878" s="88">
        <v>3000</v>
      </c>
      <c r="D878" s="88">
        <v>0</v>
      </c>
      <c r="E878" s="183">
        <f t="shared" si="13"/>
        <v>0</v>
      </c>
    </row>
    <row r="879" spans="1:5" ht="12.75" customHeight="1" x14ac:dyDescent="0.25">
      <c r="A879" s="80" t="s">
        <v>52</v>
      </c>
      <c r="B879" s="75">
        <v>1000</v>
      </c>
      <c r="C879" s="75">
        <v>1000</v>
      </c>
      <c r="D879" s="75">
        <v>0</v>
      </c>
      <c r="E879" s="182">
        <f t="shared" si="13"/>
        <v>0</v>
      </c>
    </row>
    <row r="880" spans="1:5" ht="12.75" customHeight="1" x14ac:dyDescent="0.25">
      <c r="A880" s="80" t="s">
        <v>133</v>
      </c>
      <c r="B880" s="75">
        <v>2000</v>
      </c>
      <c r="C880" s="75">
        <v>2000</v>
      </c>
      <c r="D880" s="75">
        <v>0</v>
      </c>
      <c r="E880" s="182">
        <f t="shared" si="13"/>
        <v>0</v>
      </c>
    </row>
    <row r="881" spans="1:5" s="2" customFormat="1" ht="12.75" customHeight="1" x14ac:dyDescent="0.25">
      <c r="A881" s="87" t="s">
        <v>201</v>
      </c>
      <c r="B881" s="88">
        <v>1000</v>
      </c>
      <c r="C881" s="88">
        <v>1000</v>
      </c>
      <c r="D881" s="88">
        <v>0</v>
      </c>
      <c r="E881" s="183">
        <f t="shared" si="13"/>
        <v>0</v>
      </c>
    </row>
    <row r="882" spans="1:5" ht="12.75" customHeight="1" x14ac:dyDescent="0.25">
      <c r="A882" s="80" t="s">
        <v>133</v>
      </c>
      <c r="B882" s="75">
        <v>1000</v>
      </c>
      <c r="C882" s="75">
        <v>1000</v>
      </c>
      <c r="D882" s="75">
        <v>0</v>
      </c>
      <c r="E882" s="182">
        <f t="shared" si="13"/>
        <v>0</v>
      </c>
    </row>
    <row r="883" spans="1:5" s="2" customFormat="1" ht="12.75" customHeight="1" x14ac:dyDescent="0.25">
      <c r="A883" s="87" t="s">
        <v>199</v>
      </c>
      <c r="B883" s="88">
        <v>402000</v>
      </c>
      <c r="C883" s="88">
        <v>402000</v>
      </c>
      <c r="D883" s="88">
        <v>0</v>
      </c>
      <c r="E883" s="183">
        <f t="shared" si="13"/>
        <v>0</v>
      </c>
    </row>
    <row r="884" spans="1:5" ht="12.75" customHeight="1" x14ac:dyDescent="0.25">
      <c r="A884" s="80" t="s">
        <v>52</v>
      </c>
      <c r="B884" s="75">
        <v>2000</v>
      </c>
      <c r="C884" s="75">
        <v>2000</v>
      </c>
      <c r="D884" s="75">
        <v>0</v>
      </c>
      <c r="E884" s="182">
        <f t="shared" si="13"/>
        <v>0</v>
      </c>
    </row>
    <row r="885" spans="1:5" ht="12.75" customHeight="1" x14ac:dyDescent="0.25">
      <c r="A885" s="80" t="s">
        <v>133</v>
      </c>
      <c r="B885" s="75">
        <v>400000</v>
      </c>
      <c r="C885" s="75">
        <v>400000</v>
      </c>
      <c r="D885" s="75">
        <v>0</v>
      </c>
      <c r="E885" s="182">
        <f t="shared" si="13"/>
        <v>0</v>
      </c>
    </row>
    <row r="886" spans="1:5" x14ac:dyDescent="0.25">
      <c r="A886" s="78" t="s">
        <v>618</v>
      </c>
      <c r="B886" s="79">
        <v>106000</v>
      </c>
      <c r="C886" s="79">
        <v>106000</v>
      </c>
      <c r="D886" s="79">
        <v>0</v>
      </c>
      <c r="E886" s="184">
        <f t="shared" si="13"/>
        <v>0</v>
      </c>
    </row>
    <row r="887" spans="1:5" s="2" customFormat="1" ht="12.75" customHeight="1" x14ac:dyDescent="0.25">
      <c r="A887" s="87" t="s">
        <v>195</v>
      </c>
      <c r="B887" s="88">
        <v>3000</v>
      </c>
      <c r="C887" s="88">
        <v>3000</v>
      </c>
      <c r="D887" s="88">
        <v>0</v>
      </c>
      <c r="E887" s="183">
        <f t="shared" si="13"/>
        <v>0</v>
      </c>
    </row>
    <row r="888" spans="1:5" ht="12.75" customHeight="1" x14ac:dyDescent="0.25">
      <c r="A888" s="80" t="s">
        <v>52</v>
      </c>
      <c r="B888" s="75">
        <v>1000</v>
      </c>
      <c r="C888" s="75">
        <v>1000</v>
      </c>
      <c r="D888" s="75">
        <v>0</v>
      </c>
      <c r="E888" s="182">
        <f t="shared" si="13"/>
        <v>0</v>
      </c>
    </row>
    <row r="889" spans="1:5" ht="12.75" customHeight="1" x14ac:dyDescent="0.25">
      <c r="A889" s="80" t="s">
        <v>133</v>
      </c>
      <c r="B889" s="75">
        <v>2000</v>
      </c>
      <c r="C889" s="75">
        <v>2000</v>
      </c>
      <c r="D889" s="75">
        <v>0</v>
      </c>
      <c r="E889" s="182">
        <f t="shared" si="13"/>
        <v>0</v>
      </c>
    </row>
    <row r="890" spans="1:5" s="2" customFormat="1" ht="12.75" customHeight="1" x14ac:dyDescent="0.25">
      <c r="A890" s="87" t="s">
        <v>201</v>
      </c>
      <c r="B890" s="88">
        <v>1000</v>
      </c>
      <c r="C890" s="88">
        <v>1000</v>
      </c>
      <c r="D890" s="88">
        <v>0</v>
      </c>
      <c r="E890" s="183">
        <f t="shared" si="13"/>
        <v>0</v>
      </c>
    </row>
    <row r="891" spans="1:5" ht="12.75" customHeight="1" x14ac:dyDescent="0.25">
      <c r="A891" s="80" t="s">
        <v>133</v>
      </c>
      <c r="B891" s="75">
        <v>1000</v>
      </c>
      <c r="C891" s="75">
        <v>1000</v>
      </c>
      <c r="D891" s="75">
        <v>0</v>
      </c>
      <c r="E891" s="182">
        <f t="shared" si="13"/>
        <v>0</v>
      </c>
    </row>
    <row r="892" spans="1:5" s="2" customFormat="1" ht="12.75" customHeight="1" x14ac:dyDescent="0.25">
      <c r="A892" s="87" t="s">
        <v>199</v>
      </c>
      <c r="B892" s="88">
        <v>102000</v>
      </c>
      <c r="C892" s="88">
        <v>102000</v>
      </c>
      <c r="D892" s="88">
        <v>0</v>
      </c>
      <c r="E892" s="183">
        <f t="shared" si="13"/>
        <v>0</v>
      </c>
    </row>
    <row r="893" spans="1:5" ht="12.75" customHeight="1" x14ac:dyDescent="0.25">
      <c r="A893" s="80" t="s">
        <v>52</v>
      </c>
      <c r="B893" s="75">
        <v>2000</v>
      </c>
      <c r="C893" s="75">
        <v>2000</v>
      </c>
      <c r="D893" s="75">
        <v>0</v>
      </c>
      <c r="E893" s="182">
        <f t="shared" ref="E893:E954" si="14">D893/C893*100</f>
        <v>0</v>
      </c>
    </row>
    <row r="894" spans="1:5" ht="12.75" customHeight="1" x14ac:dyDescent="0.25">
      <c r="A894" s="80" t="s">
        <v>133</v>
      </c>
      <c r="B894" s="75">
        <v>100000</v>
      </c>
      <c r="C894" s="75">
        <v>100000</v>
      </c>
      <c r="D894" s="75">
        <v>0</v>
      </c>
      <c r="E894" s="182">
        <f t="shared" si="14"/>
        <v>0</v>
      </c>
    </row>
    <row r="895" spans="1:5" x14ac:dyDescent="0.25">
      <c r="A895" s="78" t="s">
        <v>619</v>
      </c>
      <c r="B895" s="79">
        <v>106000</v>
      </c>
      <c r="C895" s="79">
        <v>106000</v>
      </c>
      <c r="D895" s="79">
        <v>0</v>
      </c>
      <c r="E895" s="184">
        <f t="shared" si="14"/>
        <v>0</v>
      </c>
    </row>
    <row r="896" spans="1:5" s="2" customFormat="1" ht="12.75" customHeight="1" x14ac:dyDescent="0.25">
      <c r="A896" s="87" t="s">
        <v>195</v>
      </c>
      <c r="B896" s="88">
        <v>3000</v>
      </c>
      <c r="C896" s="88">
        <v>3000</v>
      </c>
      <c r="D896" s="88">
        <v>0</v>
      </c>
      <c r="E896" s="183">
        <f t="shared" si="14"/>
        <v>0</v>
      </c>
    </row>
    <row r="897" spans="1:5" ht="12.75" customHeight="1" x14ac:dyDescent="0.25">
      <c r="A897" s="80" t="s">
        <v>52</v>
      </c>
      <c r="B897" s="75">
        <v>1000</v>
      </c>
      <c r="C897" s="75">
        <v>1000</v>
      </c>
      <c r="D897" s="75">
        <v>0</v>
      </c>
      <c r="E897" s="182">
        <f t="shared" si="14"/>
        <v>0</v>
      </c>
    </row>
    <row r="898" spans="1:5" ht="12.75" customHeight="1" x14ac:dyDescent="0.25">
      <c r="A898" s="80" t="s">
        <v>133</v>
      </c>
      <c r="B898" s="75">
        <v>2000</v>
      </c>
      <c r="C898" s="75">
        <v>2000</v>
      </c>
      <c r="D898" s="75">
        <v>0</v>
      </c>
      <c r="E898" s="182">
        <f t="shared" si="14"/>
        <v>0</v>
      </c>
    </row>
    <row r="899" spans="1:5" s="2" customFormat="1" ht="12.75" customHeight="1" x14ac:dyDescent="0.25">
      <c r="A899" s="87" t="s">
        <v>201</v>
      </c>
      <c r="B899" s="88">
        <v>1000</v>
      </c>
      <c r="C899" s="88">
        <v>1000</v>
      </c>
      <c r="D899" s="88">
        <v>0</v>
      </c>
      <c r="E899" s="183">
        <f t="shared" si="14"/>
        <v>0</v>
      </c>
    </row>
    <row r="900" spans="1:5" ht="12.75" customHeight="1" x14ac:dyDescent="0.25">
      <c r="A900" s="80" t="s">
        <v>133</v>
      </c>
      <c r="B900" s="75">
        <v>1000</v>
      </c>
      <c r="C900" s="75">
        <v>1000</v>
      </c>
      <c r="D900" s="75">
        <v>0</v>
      </c>
      <c r="E900" s="182">
        <f t="shared" si="14"/>
        <v>0</v>
      </c>
    </row>
    <row r="901" spans="1:5" s="2" customFormat="1" ht="12.75" customHeight="1" x14ac:dyDescent="0.25">
      <c r="A901" s="87" t="s">
        <v>199</v>
      </c>
      <c r="B901" s="88">
        <v>102000</v>
      </c>
      <c r="C901" s="88">
        <v>102000</v>
      </c>
      <c r="D901" s="88">
        <v>0</v>
      </c>
      <c r="E901" s="183">
        <f t="shared" si="14"/>
        <v>0</v>
      </c>
    </row>
    <row r="902" spans="1:5" ht="12.75" customHeight="1" x14ac:dyDescent="0.25">
      <c r="A902" s="80" t="s">
        <v>52</v>
      </c>
      <c r="B902" s="75">
        <v>2000</v>
      </c>
      <c r="C902" s="75">
        <v>2000</v>
      </c>
      <c r="D902" s="75">
        <v>0</v>
      </c>
      <c r="E902" s="182">
        <f t="shared" si="14"/>
        <v>0</v>
      </c>
    </row>
    <row r="903" spans="1:5" ht="12.75" customHeight="1" x14ac:dyDescent="0.25">
      <c r="A903" s="80" t="s">
        <v>133</v>
      </c>
      <c r="B903" s="75">
        <v>100000</v>
      </c>
      <c r="C903" s="75">
        <v>100000</v>
      </c>
      <c r="D903" s="75">
        <v>0</v>
      </c>
      <c r="E903" s="182">
        <f t="shared" si="14"/>
        <v>0</v>
      </c>
    </row>
    <row r="904" spans="1:5" x14ac:dyDescent="0.25">
      <c r="A904" s="78" t="s">
        <v>418</v>
      </c>
      <c r="B904" s="79">
        <v>55492</v>
      </c>
      <c r="C904" s="79">
        <v>55492</v>
      </c>
      <c r="D904" s="79">
        <v>69032.81</v>
      </c>
      <c r="E904" s="184">
        <f t="shared" si="14"/>
        <v>124.40137317090752</v>
      </c>
    </row>
    <row r="905" spans="1:5" s="2" customFormat="1" x14ac:dyDescent="0.25">
      <c r="A905" s="87" t="s">
        <v>199</v>
      </c>
      <c r="B905" s="88">
        <v>54492</v>
      </c>
      <c r="C905" s="88">
        <v>54492</v>
      </c>
      <c r="D905" s="88">
        <v>69032.81</v>
      </c>
      <c r="E905" s="183">
        <f t="shared" si="14"/>
        <v>126.6843022829039</v>
      </c>
    </row>
    <row r="906" spans="1:5" x14ac:dyDescent="0.25">
      <c r="A906" s="80" t="s">
        <v>52</v>
      </c>
      <c r="B906" s="75">
        <v>50300</v>
      </c>
      <c r="C906" s="75">
        <v>50300</v>
      </c>
      <c r="D906" s="75">
        <v>65411.75</v>
      </c>
      <c r="E906" s="182">
        <f t="shared" si="14"/>
        <v>130.04324055666004</v>
      </c>
    </row>
    <row r="907" spans="1:5" x14ac:dyDescent="0.25">
      <c r="A907" s="81" t="s">
        <v>54</v>
      </c>
      <c r="B907" s="92"/>
      <c r="C907" s="92"/>
      <c r="D907" s="77">
        <v>750</v>
      </c>
      <c r="E907" s="185"/>
    </row>
    <row r="908" spans="1:5" x14ac:dyDescent="0.25">
      <c r="A908" s="81" t="s">
        <v>74</v>
      </c>
      <c r="B908" s="92"/>
      <c r="C908" s="92"/>
      <c r="D908" s="77">
        <v>120</v>
      </c>
      <c r="E908" s="185"/>
    </row>
    <row r="909" spans="1:5" x14ac:dyDescent="0.25">
      <c r="A909" s="81" t="s">
        <v>83</v>
      </c>
      <c r="B909" s="92"/>
      <c r="C909" s="92"/>
      <c r="D909" s="77">
        <v>64541.75</v>
      </c>
      <c r="E909" s="185"/>
    </row>
    <row r="910" spans="1:5" x14ac:dyDescent="0.25">
      <c r="A910" s="80" t="s">
        <v>117</v>
      </c>
      <c r="B910" s="75">
        <v>4192</v>
      </c>
      <c r="C910" s="75">
        <v>4192</v>
      </c>
      <c r="D910" s="75">
        <v>3621.06</v>
      </c>
      <c r="E910" s="182">
        <f t="shared" si="14"/>
        <v>86.38024809160305</v>
      </c>
    </row>
    <row r="911" spans="1:5" x14ac:dyDescent="0.25">
      <c r="A911" s="81" t="s">
        <v>121</v>
      </c>
      <c r="B911" s="92"/>
      <c r="C911" s="92"/>
      <c r="D911" s="77">
        <v>836.73</v>
      </c>
      <c r="E911" s="185"/>
    </row>
    <row r="912" spans="1:5" x14ac:dyDescent="0.25">
      <c r="A912" s="81" t="s">
        <v>122</v>
      </c>
      <c r="B912" s="92"/>
      <c r="C912" s="92"/>
      <c r="D912" s="77">
        <v>560</v>
      </c>
      <c r="E912" s="185"/>
    </row>
    <row r="913" spans="1:5" x14ac:dyDescent="0.25">
      <c r="A913" s="81" t="s">
        <v>125</v>
      </c>
      <c r="B913" s="92"/>
      <c r="C913" s="92"/>
      <c r="D913" s="77">
        <v>2224.33</v>
      </c>
      <c r="E913" s="185"/>
    </row>
    <row r="914" spans="1:5" s="2" customFormat="1" x14ac:dyDescent="0.25">
      <c r="A914" s="87" t="s">
        <v>252</v>
      </c>
      <c r="B914" s="88">
        <v>1000</v>
      </c>
      <c r="C914" s="88">
        <v>1000</v>
      </c>
      <c r="D914" s="88">
        <v>0</v>
      </c>
      <c r="E914" s="183">
        <f t="shared" si="14"/>
        <v>0</v>
      </c>
    </row>
    <row r="915" spans="1:5" x14ac:dyDescent="0.25">
      <c r="A915" s="80" t="s">
        <v>52</v>
      </c>
      <c r="B915" s="75">
        <v>1000</v>
      </c>
      <c r="C915" s="75">
        <v>1000</v>
      </c>
      <c r="D915" s="75">
        <v>0</v>
      </c>
      <c r="E915" s="182">
        <f t="shared" si="14"/>
        <v>0</v>
      </c>
    </row>
    <row r="916" spans="1:5" x14ac:dyDescent="0.25">
      <c r="A916" s="78" t="s">
        <v>419</v>
      </c>
      <c r="B916" s="79">
        <v>1733528</v>
      </c>
      <c r="C916" s="79">
        <v>1696528</v>
      </c>
      <c r="D916" s="79">
        <v>1549270</v>
      </c>
      <c r="E916" s="184">
        <f t="shared" si="14"/>
        <v>91.320037158243181</v>
      </c>
    </row>
    <row r="917" spans="1:5" s="174" customFormat="1" ht="13.5" customHeight="1" x14ac:dyDescent="0.25">
      <c r="A917" s="97" t="s">
        <v>195</v>
      </c>
      <c r="B917" s="98">
        <f>B918+B924</f>
        <v>1336774</v>
      </c>
      <c r="C917" s="98">
        <f t="shared" ref="C917:D917" si="15">C918+C924</f>
        <v>1299774</v>
      </c>
      <c r="D917" s="98">
        <f t="shared" si="15"/>
        <v>1142554.3600000001</v>
      </c>
      <c r="E917" s="189">
        <f t="shared" si="14"/>
        <v>87.904078709067889</v>
      </c>
    </row>
    <row r="918" spans="1:5" ht="13.5" customHeight="1" x14ac:dyDescent="0.25">
      <c r="A918" s="80" t="s">
        <v>45</v>
      </c>
      <c r="B918" s="75">
        <v>1238719</v>
      </c>
      <c r="C918" s="75">
        <v>1201719</v>
      </c>
      <c r="D918" s="75">
        <v>1066730.06</v>
      </c>
      <c r="E918" s="182">
        <f t="shared" si="14"/>
        <v>88.767012920657834</v>
      </c>
    </row>
    <row r="919" spans="1:5" ht="13.5" customHeight="1" x14ac:dyDescent="0.25">
      <c r="A919" s="81" t="s">
        <v>47</v>
      </c>
      <c r="B919" s="92"/>
      <c r="C919" s="92"/>
      <c r="D919" s="77">
        <v>842907.56</v>
      </c>
      <c r="E919" s="185"/>
    </row>
    <row r="920" spans="1:5" ht="13.5" customHeight="1" x14ac:dyDescent="0.25">
      <c r="A920" s="81" t="s">
        <v>49</v>
      </c>
      <c r="B920" s="92"/>
      <c r="C920" s="92"/>
      <c r="D920" s="77">
        <v>85457.040000000008</v>
      </c>
      <c r="E920" s="185"/>
    </row>
    <row r="921" spans="1:5" ht="13.5" customHeight="1" x14ac:dyDescent="0.25">
      <c r="A921" s="81" t="s">
        <v>620</v>
      </c>
      <c r="B921" s="92"/>
      <c r="C921" s="92"/>
      <c r="D921" s="77">
        <v>119.53999999999999</v>
      </c>
      <c r="E921" s="185"/>
    </row>
    <row r="922" spans="1:5" ht="13.5" customHeight="1" x14ac:dyDescent="0.25">
      <c r="A922" s="81" t="s">
        <v>51</v>
      </c>
      <c r="B922" s="92"/>
      <c r="C922" s="92"/>
      <c r="D922" s="77">
        <v>137199.98000000001</v>
      </c>
      <c r="E922" s="185"/>
    </row>
    <row r="923" spans="1:5" ht="13.5" customHeight="1" x14ac:dyDescent="0.25">
      <c r="A923" s="175" t="s">
        <v>295</v>
      </c>
      <c r="B923" s="176"/>
      <c r="C923" s="176"/>
      <c r="D923" s="147">
        <v>1045.94</v>
      </c>
      <c r="E923" s="185"/>
    </row>
    <row r="924" spans="1:5" ht="13.5" customHeight="1" x14ac:dyDescent="0.25">
      <c r="A924" s="80" t="s">
        <v>52</v>
      </c>
      <c r="B924" s="75">
        <v>98055</v>
      </c>
      <c r="C924" s="75">
        <v>98055</v>
      </c>
      <c r="D924" s="75">
        <v>75824.299999999988</v>
      </c>
      <c r="E924" s="182">
        <f t="shared" si="14"/>
        <v>77.328336137881792</v>
      </c>
    </row>
    <row r="925" spans="1:5" ht="13.5" customHeight="1" x14ac:dyDescent="0.25">
      <c r="A925" s="81" t="s">
        <v>54</v>
      </c>
      <c r="B925" s="92"/>
      <c r="C925" s="92"/>
      <c r="D925" s="77">
        <v>3567.15</v>
      </c>
      <c r="E925" s="185"/>
    </row>
    <row r="926" spans="1:5" ht="13.5" customHeight="1" x14ac:dyDescent="0.25">
      <c r="A926" s="81" t="s">
        <v>55</v>
      </c>
      <c r="B926" s="92"/>
      <c r="C926" s="92"/>
      <c r="D926" s="77">
        <v>66618.880000000005</v>
      </c>
      <c r="E926" s="185"/>
    </row>
    <row r="927" spans="1:5" ht="13.5" customHeight="1" x14ac:dyDescent="0.25">
      <c r="A927" s="81" t="s">
        <v>57</v>
      </c>
      <c r="B927" s="92"/>
      <c r="C927" s="92"/>
      <c r="D927" s="77">
        <v>7.5</v>
      </c>
      <c r="E927" s="185"/>
    </row>
    <row r="928" spans="1:5" ht="13.5" customHeight="1" x14ac:dyDescent="0.25">
      <c r="A928" s="81" t="s">
        <v>71</v>
      </c>
      <c r="B928" s="92"/>
      <c r="C928" s="92"/>
      <c r="D928" s="77">
        <v>5630.7699999999995</v>
      </c>
      <c r="E928" s="185"/>
    </row>
    <row r="929" spans="1:5" s="2" customFormat="1" ht="13.5" customHeight="1" x14ac:dyDescent="0.25">
      <c r="A929" s="87" t="s">
        <v>199</v>
      </c>
      <c r="B929" s="88">
        <v>262026</v>
      </c>
      <c r="C929" s="88">
        <v>262026</v>
      </c>
      <c r="D929" s="88">
        <v>257050.48</v>
      </c>
      <c r="E929" s="183">
        <f t="shared" si="14"/>
        <v>98.101135001870048</v>
      </c>
    </row>
    <row r="930" spans="1:5" ht="13.5" customHeight="1" x14ac:dyDescent="0.25">
      <c r="A930" s="80" t="s">
        <v>45</v>
      </c>
      <c r="B930" s="75">
        <v>242480</v>
      </c>
      <c r="C930" s="75">
        <v>242480</v>
      </c>
      <c r="D930" s="75">
        <v>239307.41</v>
      </c>
      <c r="E930" s="182">
        <f t="shared" si="14"/>
        <v>98.691607555262294</v>
      </c>
    </row>
    <row r="931" spans="1:5" ht="13.5" customHeight="1" x14ac:dyDescent="0.25">
      <c r="A931" s="81" t="s">
        <v>47</v>
      </c>
      <c r="B931" s="92"/>
      <c r="C931" s="92"/>
      <c r="D931" s="77">
        <v>197293.47</v>
      </c>
      <c r="E931" s="185"/>
    </row>
    <row r="932" spans="1:5" ht="13.5" customHeight="1" x14ac:dyDescent="0.25">
      <c r="A932" s="81" t="s">
        <v>49</v>
      </c>
      <c r="B932" s="92"/>
      <c r="C932" s="92"/>
      <c r="D932" s="77">
        <v>9400</v>
      </c>
      <c r="E932" s="185"/>
    </row>
    <row r="933" spans="1:5" ht="13.5" customHeight="1" x14ac:dyDescent="0.25">
      <c r="A933" s="81" t="s">
        <v>620</v>
      </c>
      <c r="B933" s="92"/>
      <c r="C933" s="92"/>
      <c r="D933" s="77">
        <v>314.39999999999998</v>
      </c>
      <c r="E933" s="185"/>
    </row>
    <row r="934" spans="1:5" ht="13.5" customHeight="1" x14ac:dyDescent="0.25">
      <c r="A934" s="81" t="s">
        <v>51</v>
      </c>
      <c r="B934" s="92"/>
      <c r="C934" s="92"/>
      <c r="D934" s="77">
        <v>32299.54</v>
      </c>
      <c r="E934" s="185"/>
    </row>
    <row r="935" spans="1:5" ht="13.5" customHeight="1" x14ac:dyDescent="0.25">
      <c r="A935" s="80" t="s">
        <v>52</v>
      </c>
      <c r="B935" s="75">
        <v>19546</v>
      </c>
      <c r="C935" s="75">
        <v>19546</v>
      </c>
      <c r="D935" s="75">
        <v>17743.07</v>
      </c>
      <c r="E935" s="182">
        <f t="shared" si="14"/>
        <v>90.775964391691389</v>
      </c>
    </row>
    <row r="936" spans="1:5" ht="13.5" customHeight="1" x14ac:dyDescent="0.25">
      <c r="A936" s="81" t="s">
        <v>54</v>
      </c>
      <c r="B936" s="92"/>
      <c r="C936" s="92"/>
      <c r="D936" s="77">
        <v>450</v>
      </c>
      <c r="E936" s="185"/>
    </row>
    <row r="937" spans="1:5" ht="13.5" customHeight="1" x14ac:dyDescent="0.25">
      <c r="A937" s="81" t="s">
        <v>55</v>
      </c>
      <c r="B937" s="92"/>
      <c r="C937" s="92"/>
      <c r="D937" s="77">
        <v>17239.43</v>
      </c>
      <c r="E937" s="185"/>
    </row>
    <row r="938" spans="1:5" ht="13.5" customHeight="1" x14ac:dyDescent="0.25">
      <c r="A938" s="81" t="s">
        <v>71</v>
      </c>
      <c r="B938" s="92"/>
      <c r="C938" s="92"/>
      <c r="D938" s="77">
        <v>53.64</v>
      </c>
      <c r="E938" s="185"/>
    </row>
    <row r="939" spans="1:5" s="2" customFormat="1" ht="13.5" customHeight="1" x14ac:dyDescent="0.25">
      <c r="A939" s="87" t="s">
        <v>200</v>
      </c>
      <c r="B939" s="88">
        <v>134728</v>
      </c>
      <c r="C939" s="88">
        <v>134728</v>
      </c>
      <c r="D939" s="88">
        <v>149665.16</v>
      </c>
      <c r="E939" s="183">
        <f t="shared" si="14"/>
        <v>111.08690101537914</v>
      </c>
    </row>
    <row r="940" spans="1:5" ht="13.5" customHeight="1" x14ac:dyDescent="0.25">
      <c r="A940" s="80" t="s">
        <v>45</v>
      </c>
      <c r="B940" s="75">
        <v>125928</v>
      </c>
      <c r="C940" s="75">
        <v>125928</v>
      </c>
      <c r="D940" s="75">
        <v>141003.07999999999</v>
      </c>
      <c r="E940" s="182">
        <f t="shared" si="14"/>
        <v>111.97118988628421</v>
      </c>
    </row>
    <row r="941" spans="1:5" ht="13.5" customHeight="1" x14ac:dyDescent="0.25">
      <c r="A941" s="81" t="s">
        <v>47</v>
      </c>
      <c r="B941" s="92"/>
      <c r="C941" s="92"/>
      <c r="D941" s="77">
        <v>119822.63</v>
      </c>
      <c r="E941" s="185"/>
    </row>
    <row r="942" spans="1:5" ht="13.5" customHeight="1" x14ac:dyDescent="0.25">
      <c r="A942" s="81" t="s">
        <v>49</v>
      </c>
      <c r="B942" s="92"/>
      <c r="C942" s="92"/>
      <c r="D942" s="77">
        <v>1600</v>
      </c>
      <c r="E942" s="185"/>
    </row>
    <row r="943" spans="1:5" ht="13.5" customHeight="1" x14ac:dyDescent="0.25">
      <c r="A943" s="81" t="s">
        <v>51</v>
      </c>
      <c r="B943" s="92"/>
      <c r="C943" s="92"/>
      <c r="D943" s="77">
        <v>19580.45</v>
      </c>
      <c r="E943" s="185"/>
    </row>
    <row r="944" spans="1:5" ht="13.5" customHeight="1" x14ac:dyDescent="0.25">
      <c r="A944" s="80" t="s">
        <v>52</v>
      </c>
      <c r="B944" s="75">
        <v>8800</v>
      </c>
      <c r="C944" s="75">
        <v>8800</v>
      </c>
      <c r="D944" s="75">
        <v>8662.08</v>
      </c>
      <c r="E944" s="182">
        <f t="shared" si="14"/>
        <v>98.432727272727277</v>
      </c>
    </row>
    <row r="945" spans="1:5" ht="13.5" customHeight="1" x14ac:dyDescent="0.25">
      <c r="A945" s="81" t="s">
        <v>55</v>
      </c>
      <c r="B945" s="92"/>
      <c r="C945" s="92"/>
      <c r="D945" s="77">
        <v>8662.08</v>
      </c>
      <c r="E945" s="185"/>
    </row>
    <row r="946" spans="1:5" x14ac:dyDescent="0.25">
      <c r="A946" s="78" t="s">
        <v>449</v>
      </c>
      <c r="B946" s="79">
        <v>10134</v>
      </c>
      <c r="C946" s="79">
        <v>10134</v>
      </c>
      <c r="D946" s="79">
        <v>5762.26</v>
      </c>
      <c r="E946" s="184">
        <f t="shared" si="14"/>
        <v>56.860667061377548</v>
      </c>
    </row>
    <row r="947" spans="1:5" s="2" customFormat="1" x14ac:dyDescent="0.25">
      <c r="A947" s="87" t="s">
        <v>199</v>
      </c>
      <c r="B947" s="88">
        <v>5932</v>
      </c>
      <c r="C947" s="88">
        <v>5932</v>
      </c>
      <c r="D947" s="88">
        <v>5250.96</v>
      </c>
      <c r="E947" s="183">
        <f t="shared" si="14"/>
        <v>88.5192178017532</v>
      </c>
    </row>
    <row r="948" spans="1:5" ht="13.5" customHeight="1" x14ac:dyDescent="0.25">
      <c r="A948" s="80" t="s">
        <v>52</v>
      </c>
      <c r="B948" s="75">
        <v>5932</v>
      </c>
      <c r="C948" s="75">
        <v>5932</v>
      </c>
      <c r="D948" s="75">
        <v>5250.96</v>
      </c>
      <c r="E948" s="182">
        <f t="shared" si="14"/>
        <v>88.5192178017532</v>
      </c>
    </row>
    <row r="949" spans="1:5" ht="13.5" customHeight="1" x14ac:dyDescent="0.25">
      <c r="A949" s="81" t="s">
        <v>60</v>
      </c>
      <c r="B949" s="92"/>
      <c r="C949" s="92"/>
      <c r="D949" s="77">
        <v>5250.96</v>
      </c>
      <c r="E949" s="185"/>
    </row>
    <row r="950" spans="1:5" s="2" customFormat="1" ht="13.5" customHeight="1" x14ac:dyDescent="0.25">
      <c r="A950" s="87" t="s">
        <v>200</v>
      </c>
      <c r="B950" s="88">
        <v>4202</v>
      </c>
      <c r="C950" s="88">
        <v>4202</v>
      </c>
      <c r="D950" s="88">
        <v>511.3</v>
      </c>
      <c r="E950" s="183">
        <f t="shared" si="14"/>
        <v>12.168015230842457</v>
      </c>
    </row>
    <row r="951" spans="1:5" ht="13.5" customHeight="1" x14ac:dyDescent="0.25">
      <c r="A951" s="80" t="s">
        <v>52</v>
      </c>
      <c r="B951" s="75">
        <v>4202</v>
      </c>
      <c r="C951" s="75">
        <v>4202</v>
      </c>
      <c r="D951" s="75">
        <v>511.3</v>
      </c>
      <c r="E951" s="182">
        <f t="shared" si="14"/>
        <v>12.168015230842457</v>
      </c>
    </row>
    <row r="952" spans="1:5" ht="13.5" customHeight="1" x14ac:dyDescent="0.25">
      <c r="A952" s="81" t="s">
        <v>60</v>
      </c>
      <c r="B952" s="92"/>
      <c r="C952" s="92"/>
      <c r="D952" s="77">
        <v>511.3</v>
      </c>
      <c r="E952" s="185"/>
    </row>
    <row r="953" spans="1:5" x14ac:dyDescent="0.25">
      <c r="A953" s="78" t="s">
        <v>463</v>
      </c>
      <c r="B953" s="79">
        <v>165094</v>
      </c>
      <c r="C953" s="79">
        <v>165094</v>
      </c>
      <c r="D953" s="79">
        <v>190051.94</v>
      </c>
      <c r="E953" s="184">
        <f t="shared" si="14"/>
        <v>115.1174118986759</v>
      </c>
    </row>
    <row r="954" spans="1:5" s="2" customFormat="1" x14ac:dyDescent="0.25">
      <c r="A954" s="87" t="s">
        <v>199</v>
      </c>
      <c r="B954" s="88">
        <v>165094</v>
      </c>
      <c r="C954" s="88">
        <v>165094</v>
      </c>
      <c r="D954" s="88">
        <v>190051.94</v>
      </c>
      <c r="E954" s="183">
        <f t="shared" si="14"/>
        <v>115.1174118986759</v>
      </c>
    </row>
    <row r="955" spans="1:5" x14ac:dyDescent="0.25">
      <c r="A955" s="80" t="s">
        <v>52</v>
      </c>
      <c r="B955" s="75">
        <v>165044</v>
      </c>
      <c r="C955" s="75">
        <v>165044</v>
      </c>
      <c r="D955" s="75">
        <v>153795.35999999999</v>
      </c>
      <c r="E955" s="182">
        <f t="shared" ref="E955:E1018" si="16">D955/C955*100</f>
        <v>93.184459901601997</v>
      </c>
    </row>
    <row r="956" spans="1:5" ht="13.5" customHeight="1" x14ac:dyDescent="0.25">
      <c r="A956" s="81" t="s">
        <v>54</v>
      </c>
      <c r="B956" s="92"/>
      <c r="C956" s="92"/>
      <c r="D956" s="77">
        <v>67221.740000000005</v>
      </c>
      <c r="E956" s="185"/>
    </row>
    <row r="957" spans="1:5" ht="13.5" customHeight="1" x14ac:dyDescent="0.25">
      <c r="A957" s="81" t="s">
        <v>56</v>
      </c>
      <c r="B957" s="92"/>
      <c r="C957" s="92"/>
      <c r="D957" s="77">
        <v>59098.57</v>
      </c>
      <c r="E957" s="185"/>
    </row>
    <row r="958" spans="1:5" ht="13.5" customHeight="1" x14ac:dyDescent="0.25">
      <c r="A958" s="81" t="s">
        <v>59</v>
      </c>
      <c r="B958" s="92"/>
      <c r="C958" s="92"/>
      <c r="D958" s="77">
        <v>2499.59</v>
      </c>
      <c r="E958" s="185"/>
    </row>
    <row r="959" spans="1:5" ht="13.5" customHeight="1" x14ac:dyDescent="0.25">
      <c r="A959" s="81" t="s">
        <v>60</v>
      </c>
      <c r="B959" s="92"/>
      <c r="C959" s="92"/>
      <c r="D959" s="77">
        <v>2069.86</v>
      </c>
      <c r="E959" s="185"/>
    </row>
    <row r="960" spans="1:5" ht="13.5" customHeight="1" x14ac:dyDescent="0.25">
      <c r="A960" s="81" t="s">
        <v>61</v>
      </c>
      <c r="B960" s="92"/>
      <c r="C960" s="92"/>
      <c r="D960" s="77">
        <v>206.71</v>
      </c>
      <c r="E960" s="185"/>
    </row>
    <row r="961" spans="1:5" ht="13.5" customHeight="1" x14ac:dyDescent="0.25">
      <c r="A961" s="81" t="s">
        <v>380</v>
      </c>
      <c r="B961" s="92"/>
      <c r="C961" s="92"/>
      <c r="D961" s="77">
        <v>1586.5</v>
      </c>
      <c r="E961" s="185"/>
    </row>
    <row r="962" spans="1:5" ht="13.5" customHeight="1" x14ac:dyDescent="0.25">
      <c r="A962" s="81" t="s">
        <v>66</v>
      </c>
      <c r="B962" s="92"/>
      <c r="C962" s="92"/>
      <c r="D962" s="77">
        <v>1778.64</v>
      </c>
      <c r="E962" s="185"/>
    </row>
    <row r="963" spans="1:5" ht="13.5" customHeight="1" x14ac:dyDescent="0.25">
      <c r="A963" s="81" t="s">
        <v>67</v>
      </c>
      <c r="B963" s="92"/>
      <c r="C963" s="92"/>
      <c r="D963" s="77">
        <v>1100</v>
      </c>
      <c r="E963" s="185"/>
    </row>
    <row r="964" spans="1:5" ht="13.5" customHeight="1" x14ac:dyDescent="0.25">
      <c r="A964" s="81" t="s">
        <v>70</v>
      </c>
      <c r="B964" s="92"/>
      <c r="C964" s="92"/>
      <c r="D964" s="77">
        <v>1028.5</v>
      </c>
      <c r="E964" s="185"/>
    </row>
    <row r="965" spans="1:5" ht="13.5" customHeight="1" x14ac:dyDescent="0.25">
      <c r="A965" s="81" t="s">
        <v>72</v>
      </c>
      <c r="B965" s="92"/>
      <c r="C965" s="92"/>
      <c r="D965" s="77">
        <v>149.31</v>
      </c>
      <c r="E965" s="185"/>
    </row>
    <row r="966" spans="1:5" ht="13.5" customHeight="1" x14ac:dyDescent="0.25">
      <c r="A966" s="81" t="s">
        <v>74</v>
      </c>
      <c r="B966" s="92"/>
      <c r="C966" s="92"/>
      <c r="D966" s="77">
        <v>3753.51</v>
      </c>
      <c r="E966" s="185"/>
    </row>
    <row r="967" spans="1:5" ht="13.5" customHeight="1" x14ac:dyDescent="0.25">
      <c r="A967" s="81" t="s">
        <v>76</v>
      </c>
      <c r="B967" s="92"/>
      <c r="C967" s="92"/>
      <c r="D967" s="77">
        <v>841</v>
      </c>
      <c r="E967" s="185"/>
    </row>
    <row r="968" spans="1:5" ht="13.5" customHeight="1" x14ac:dyDescent="0.25">
      <c r="A968" s="81" t="s">
        <v>80</v>
      </c>
      <c r="B968" s="92"/>
      <c r="C968" s="92"/>
      <c r="D968" s="77">
        <v>1147.23</v>
      </c>
      <c r="E968" s="185"/>
    </row>
    <row r="969" spans="1:5" ht="13.5" customHeight="1" x14ac:dyDescent="0.25">
      <c r="A969" s="81" t="s">
        <v>83</v>
      </c>
      <c r="B969" s="92"/>
      <c r="C969" s="92"/>
      <c r="D969" s="77">
        <v>11314.2</v>
      </c>
      <c r="E969" s="185"/>
    </row>
    <row r="970" spans="1:5" ht="13.5" customHeight="1" x14ac:dyDescent="0.25">
      <c r="A970" s="80" t="s">
        <v>84</v>
      </c>
      <c r="B970" s="75">
        <v>50</v>
      </c>
      <c r="C970" s="75">
        <v>50</v>
      </c>
      <c r="D970" s="75">
        <v>17.989999999999998</v>
      </c>
      <c r="E970" s="182">
        <f t="shared" si="16"/>
        <v>35.979999999999997</v>
      </c>
    </row>
    <row r="971" spans="1:5" ht="13.5" customHeight="1" x14ac:dyDescent="0.25">
      <c r="A971" s="81" t="s">
        <v>87</v>
      </c>
      <c r="B971" s="92"/>
      <c r="C971" s="92"/>
      <c r="D971" s="77">
        <v>17.989999999999998</v>
      </c>
      <c r="E971" s="185"/>
    </row>
    <row r="972" spans="1:5" ht="13.5" customHeight="1" x14ac:dyDescent="0.25">
      <c r="A972" s="80" t="s">
        <v>96</v>
      </c>
      <c r="B972" s="75">
        <v>0</v>
      </c>
      <c r="C972" s="75">
        <v>0</v>
      </c>
      <c r="D972" s="75">
        <v>33824</v>
      </c>
      <c r="E972" s="187" t="s">
        <v>649</v>
      </c>
    </row>
    <row r="973" spans="1:5" ht="13.5" customHeight="1" x14ac:dyDescent="0.25">
      <c r="A973" s="81" t="s">
        <v>279</v>
      </c>
      <c r="B973" s="92"/>
      <c r="C973" s="92"/>
      <c r="D973" s="77">
        <v>33824</v>
      </c>
      <c r="E973" s="188"/>
    </row>
    <row r="974" spans="1:5" ht="15" customHeight="1" x14ac:dyDescent="0.25">
      <c r="A974" s="80" t="s">
        <v>117</v>
      </c>
      <c r="B974" s="75">
        <v>0</v>
      </c>
      <c r="C974" s="75">
        <v>0</v>
      </c>
      <c r="D974" s="75">
        <v>2414.59</v>
      </c>
      <c r="E974" s="187" t="s">
        <v>649</v>
      </c>
    </row>
    <row r="975" spans="1:5" ht="13.5" customHeight="1" x14ac:dyDescent="0.25">
      <c r="A975" s="81" t="s">
        <v>121</v>
      </c>
      <c r="B975" s="92"/>
      <c r="C975" s="92"/>
      <c r="D975" s="77">
        <v>2414.59</v>
      </c>
      <c r="E975" s="185"/>
    </row>
    <row r="976" spans="1:5" x14ac:dyDescent="0.25">
      <c r="A976" s="81"/>
      <c r="B976" s="92"/>
      <c r="C976" s="92"/>
      <c r="D976" s="77"/>
      <c r="E976" s="185"/>
    </row>
    <row r="977" spans="1:5" ht="18" customHeight="1" x14ac:dyDescent="0.25">
      <c r="A977" s="74" t="s">
        <v>424</v>
      </c>
      <c r="B977" s="75">
        <v>8339816</v>
      </c>
      <c r="C977" s="75">
        <v>8237316</v>
      </c>
      <c r="D977" s="75">
        <v>7045161.0499999998</v>
      </c>
      <c r="E977" s="182">
        <f t="shared" si="16"/>
        <v>85.527385983492678</v>
      </c>
    </row>
    <row r="978" spans="1:5" x14ac:dyDescent="0.25">
      <c r="A978" s="78" t="s">
        <v>450</v>
      </c>
      <c r="B978" s="79">
        <v>367104</v>
      </c>
      <c r="C978" s="79">
        <v>340104</v>
      </c>
      <c r="D978" s="79">
        <v>314983.82</v>
      </c>
      <c r="E978" s="184">
        <f t="shared" si="16"/>
        <v>92.613971020628981</v>
      </c>
    </row>
    <row r="979" spans="1:5" s="2" customFormat="1" ht="13.5" customHeight="1" x14ac:dyDescent="0.25">
      <c r="A979" s="87" t="s">
        <v>195</v>
      </c>
      <c r="B979" s="88">
        <v>232604</v>
      </c>
      <c r="C979" s="88">
        <v>205604</v>
      </c>
      <c r="D979" s="88">
        <v>199381.33</v>
      </c>
      <c r="E979" s="183">
        <f t="shared" si="16"/>
        <v>96.973468415011382</v>
      </c>
    </row>
    <row r="980" spans="1:5" ht="13.5" customHeight="1" x14ac:dyDescent="0.25">
      <c r="A980" s="80" t="s">
        <v>45</v>
      </c>
      <c r="B980" s="75">
        <v>215920</v>
      </c>
      <c r="C980" s="75">
        <v>185920</v>
      </c>
      <c r="D980" s="75">
        <v>181064.52</v>
      </c>
      <c r="E980" s="182">
        <f t="shared" si="16"/>
        <v>97.388403614457829</v>
      </c>
    </row>
    <row r="981" spans="1:5" ht="13.5" customHeight="1" x14ac:dyDescent="0.25">
      <c r="A981" s="81" t="s">
        <v>47</v>
      </c>
      <c r="B981" s="92"/>
      <c r="C981" s="92"/>
      <c r="D981" s="77">
        <v>150500.85999999999</v>
      </c>
      <c r="E981" s="185"/>
    </row>
    <row r="982" spans="1:5" ht="13.5" customHeight="1" x14ac:dyDescent="0.25">
      <c r="A982" s="81" t="s">
        <v>49</v>
      </c>
      <c r="B982" s="92"/>
      <c r="C982" s="92"/>
      <c r="D982" s="77">
        <v>5731.08</v>
      </c>
      <c r="E982" s="185"/>
    </row>
    <row r="983" spans="1:5" ht="13.5" customHeight="1" x14ac:dyDescent="0.25">
      <c r="A983" s="81" t="s">
        <v>51</v>
      </c>
      <c r="B983" s="92"/>
      <c r="C983" s="92"/>
      <c r="D983" s="77">
        <v>24832.58</v>
      </c>
      <c r="E983" s="185"/>
    </row>
    <row r="984" spans="1:5" ht="13.5" customHeight="1" x14ac:dyDescent="0.25">
      <c r="A984" s="80" t="s">
        <v>52</v>
      </c>
      <c r="B984" s="75">
        <v>16684</v>
      </c>
      <c r="C984" s="75">
        <v>19684</v>
      </c>
      <c r="D984" s="75">
        <v>18316.810000000001</v>
      </c>
      <c r="E984" s="182">
        <f t="shared" si="16"/>
        <v>93.054308067465968</v>
      </c>
    </row>
    <row r="985" spans="1:5" ht="13.5" customHeight="1" x14ac:dyDescent="0.25">
      <c r="A985" s="81" t="s">
        <v>54</v>
      </c>
      <c r="B985" s="92"/>
      <c r="C985" s="92"/>
      <c r="D985" s="92"/>
      <c r="E985" s="185"/>
    </row>
    <row r="986" spans="1:5" ht="13.5" customHeight="1" x14ac:dyDescent="0.25">
      <c r="A986" s="81" t="s">
        <v>55</v>
      </c>
      <c r="B986" s="92"/>
      <c r="C986" s="92"/>
      <c r="D986" s="77">
        <v>6928.68</v>
      </c>
      <c r="E986" s="185"/>
    </row>
    <row r="987" spans="1:5" ht="13.5" customHeight="1" x14ac:dyDescent="0.25">
      <c r="A987" s="81" t="s">
        <v>60</v>
      </c>
      <c r="B987" s="92"/>
      <c r="C987" s="92"/>
      <c r="D987" s="77">
        <v>11388.13</v>
      </c>
      <c r="E987" s="185"/>
    </row>
    <row r="988" spans="1:5" s="2" customFormat="1" ht="13.5" customHeight="1" x14ac:dyDescent="0.25">
      <c r="A988" s="87" t="s">
        <v>200</v>
      </c>
      <c r="B988" s="88">
        <v>134500</v>
      </c>
      <c r="C988" s="88">
        <v>134500</v>
      </c>
      <c r="D988" s="88">
        <v>115602.49</v>
      </c>
      <c r="E988" s="183">
        <f t="shared" si="16"/>
        <v>85.949806691449808</v>
      </c>
    </row>
    <row r="989" spans="1:5" ht="13.5" customHeight="1" x14ac:dyDescent="0.25">
      <c r="A989" s="80" t="s">
        <v>45</v>
      </c>
      <c r="B989" s="75">
        <v>118200</v>
      </c>
      <c r="C989" s="75">
        <v>118200</v>
      </c>
      <c r="D989" s="75">
        <v>76232.52</v>
      </c>
      <c r="E989" s="182">
        <f t="shared" si="16"/>
        <v>64.494517766497466</v>
      </c>
    </row>
    <row r="990" spans="1:5" ht="13.5" customHeight="1" x14ac:dyDescent="0.25">
      <c r="A990" s="81" t="s">
        <v>47</v>
      </c>
      <c r="B990" s="92"/>
      <c r="C990" s="92"/>
      <c r="D990" s="77">
        <v>62919.71</v>
      </c>
      <c r="E990" s="185"/>
    </row>
    <row r="991" spans="1:5" ht="13.5" customHeight="1" x14ac:dyDescent="0.25">
      <c r="A991" s="81" t="s">
        <v>49</v>
      </c>
      <c r="B991" s="92"/>
      <c r="C991" s="92"/>
      <c r="D991" s="77">
        <v>2931.08</v>
      </c>
      <c r="E991" s="185"/>
    </row>
    <row r="992" spans="1:5" ht="13.5" customHeight="1" x14ac:dyDescent="0.25">
      <c r="A992" s="81" t="s">
        <v>51</v>
      </c>
      <c r="B992" s="92"/>
      <c r="C992" s="92"/>
      <c r="D992" s="77">
        <v>10381.73</v>
      </c>
      <c r="E992" s="185"/>
    </row>
    <row r="993" spans="1:5" ht="13.5" customHeight="1" x14ac:dyDescent="0.25">
      <c r="A993" s="80" t="s">
        <v>52</v>
      </c>
      <c r="B993" s="75">
        <v>13300</v>
      </c>
      <c r="C993" s="75">
        <v>13300</v>
      </c>
      <c r="D993" s="75">
        <v>28250.27</v>
      </c>
      <c r="E993" s="182">
        <f t="shared" si="16"/>
        <v>212.40804511278196</v>
      </c>
    </row>
    <row r="994" spans="1:5" ht="13.5" customHeight="1" x14ac:dyDescent="0.25">
      <c r="A994" s="81" t="s">
        <v>54</v>
      </c>
      <c r="B994" s="92"/>
      <c r="C994" s="92"/>
      <c r="D994" s="77">
        <v>984.46</v>
      </c>
      <c r="E994" s="185"/>
    </row>
    <row r="995" spans="1:5" ht="13.5" customHeight="1" x14ac:dyDescent="0.25">
      <c r="A995" s="81" t="s">
        <v>55</v>
      </c>
      <c r="B995" s="92"/>
      <c r="C995" s="92"/>
      <c r="D995" s="77">
        <v>3628.52</v>
      </c>
      <c r="E995" s="185"/>
    </row>
    <row r="996" spans="1:5" ht="13.5" customHeight="1" x14ac:dyDescent="0.25">
      <c r="A996" s="81" t="s">
        <v>57</v>
      </c>
      <c r="B996" s="92"/>
      <c r="C996" s="92"/>
      <c r="D996" s="77">
        <v>93.5</v>
      </c>
      <c r="E996" s="185"/>
    </row>
    <row r="997" spans="1:5" ht="13.5" customHeight="1" x14ac:dyDescent="0.25">
      <c r="A997" s="81" t="s">
        <v>59</v>
      </c>
      <c r="B997" s="92"/>
      <c r="C997" s="92"/>
      <c r="D997" s="77">
        <v>5937.47</v>
      </c>
      <c r="E997" s="185"/>
    </row>
    <row r="998" spans="1:5" ht="13.5" customHeight="1" x14ac:dyDescent="0.25">
      <c r="A998" s="81" t="s">
        <v>60</v>
      </c>
      <c r="B998" s="92"/>
      <c r="C998" s="92"/>
      <c r="D998" s="77">
        <v>17606.32</v>
      </c>
      <c r="E998" s="185"/>
    </row>
    <row r="999" spans="1:5" ht="13.5" customHeight="1" x14ac:dyDescent="0.25">
      <c r="A999" s="80" t="s">
        <v>117</v>
      </c>
      <c r="B999" s="75">
        <v>3000</v>
      </c>
      <c r="C999" s="75">
        <v>3000</v>
      </c>
      <c r="D999" s="75">
        <v>11119.7</v>
      </c>
      <c r="E999" s="182">
        <f t="shared" si="16"/>
        <v>370.65666666666669</v>
      </c>
    </row>
    <row r="1000" spans="1:5" ht="13.5" customHeight="1" x14ac:dyDescent="0.25">
      <c r="A1000" s="81" t="s">
        <v>121</v>
      </c>
      <c r="B1000" s="92"/>
      <c r="C1000" s="92"/>
      <c r="D1000" s="77">
        <v>11119.7</v>
      </c>
      <c r="E1000" s="185"/>
    </row>
    <row r="1001" spans="1:5" x14ac:dyDescent="0.25">
      <c r="A1001" s="78" t="s">
        <v>428</v>
      </c>
      <c r="B1001" s="79">
        <v>1601747</v>
      </c>
      <c r="C1001" s="79">
        <v>1596747</v>
      </c>
      <c r="D1001" s="79">
        <v>1352105.81</v>
      </c>
      <c r="E1001" s="184">
        <f t="shared" si="16"/>
        <v>84.678775660765297</v>
      </c>
    </row>
    <row r="1002" spans="1:5" s="2" customFormat="1" ht="13.5" customHeight="1" x14ac:dyDescent="0.25">
      <c r="A1002" s="87" t="s">
        <v>195</v>
      </c>
      <c r="B1002" s="88">
        <v>41195</v>
      </c>
      <c r="C1002" s="88">
        <v>36195</v>
      </c>
      <c r="D1002" s="88">
        <v>33868.06</v>
      </c>
      <c r="E1002" s="183">
        <f t="shared" si="16"/>
        <v>93.571100980798448</v>
      </c>
    </row>
    <row r="1003" spans="1:5" ht="13.5" customHeight="1" x14ac:dyDescent="0.25">
      <c r="A1003" s="80" t="s">
        <v>45</v>
      </c>
      <c r="B1003" s="75">
        <v>6300</v>
      </c>
      <c r="C1003" s="75">
        <v>6300</v>
      </c>
      <c r="D1003" s="75">
        <v>5909.6</v>
      </c>
      <c r="E1003" s="182">
        <f t="shared" si="16"/>
        <v>93.803174603174611</v>
      </c>
    </row>
    <row r="1004" spans="1:5" ht="13.5" customHeight="1" x14ac:dyDescent="0.25">
      <c r="A1004" s="81" t="s">
        <v>47</v>
      </c>
      <c r="B1004" s="92"/>
      <c r="C1004" s="92"/>
      <c r="D1004" s="77">
        <v>209.42</v>
      </c>
      <c r="E1004" s="185"/>
    </row>
    <row r="1005" spans="1:5" ht="13.5" customHeight="1" x14ac:dyDescent="0.25">
      <c r="A1005" s="81" t="s">
        <v>49</v>
      </c>
      <c r="B1005" s="92"/>
      <c r="C1005" s="92"/>
      <c r="D1005" s="77">
        <v>5686.65</v>
      </c>
      <c r="E1005" s="185"/>
    </row>
    <row r="1006" spans="1:5" ht="13.5" customHeight="1" x14ac:dyDescent="0.25">
      <c r="A1006" s="81" t="s">
        <v>51</v>
      </c>
      <c r="B1006" s="92"/>
      <c r="C1006" s="92"/>
      <c r="D1006" s="77">
        <v>13.53</v>
      </c>
      <c r="E1006" s="185"/>
    </row>
    <row r="1007" spans="1:5" ht="13.5" customHeight="1" x14ac:dyDescent="0.25">
      <c r="A1007" s="80" t="s">
        <v>52</v>
      </c>
      <c r="B1007" s="75">
        <v>34822</v>
      </c>
      <c r="C1007" s="75">
        <v>29822</v>
      </c>
      <c r="D1007" s="75">
        <v>27886.1</v>
      </c>
      <c r="E1007" s="182">
        <f t="shared" si="16"/>
        <v>93.508483669773995</v>
      </c>
    </row>
    <row r="1008" spans="1:5" ht="13.5" customHeight="1" x14ac:dyDescent="0.25">
      <c r="A1008" s="81" t="s">
        <v>59</v>
      </c>
      <c r="B1008" s="92"/>
      <c r="C1008" s="92"/>
      <c r="D1008" s="77">
        <v>6163.51</v>
      </c>
      <c r="E1008" s="185"/>
    </row>
    <row r="1009" spans="1:5" ht="13.5" customHeight="1" x14ac:dyDescent="0.25">
      <c r="A1009" s="81" t="s">
        <v>60</v>
      </c>
      <c r="B1009" s="92"/>
      <c r="C1009" s="92"/>
      <c r="D1009" s="77">
        <v>6203.68</v>
      </c>
      <c r="E1009" s="185"/>
    </row>
    <row r="1010" spans="1:5" ht="13.5" customHeight="1" x14ac:dyDescent="0.25">
      <c r="A1010" s="81" t="s">
        <v>61</v>
      </c>
      <c r="B1010" s="92"/>
      <c r="C1010" s="92"/>
      <c r="D1010" s="77">
        <v>1530.42</v>
      </c>
      <c r="E1010" s="185"/>
    </row>
    <row r="1011" spans="1:5" ht="13.5" customHeight="1" x14ac:dyDescent="0.25">
      <c r="A1011" s="81" t="s">
        <v>64</v>
      </c>
      <c r="B1011" s="92"/>
      <c r="C1011" s="92"/>
      <c r="D1011" s="77">
        <v>5250</v>
      </c>
      <c r="E1011" s="185"/>
    </row>
    <row r="1012" spans="1:5" ht="13.5" customHeight="1" x14ac:dyDescent="0.25">
      <c r="A1012" s="81" t="s">
        <v>66</v>
      </c>
      <c r="B1012" s="92"/>
      <c r="C1012" s="92"/>
      <c r="D1012" s="77">
        <v>1122.5</v>
      </c>
      <c r="E1012" s="185"/>
    </row>
    <row r="1013" spans="1:5" ht="13.5" customHeight="1" x14ac:dyDescent="0.25">
      <c r="A1013" s="81" t="s">
        <v>70</v>
      </c>
      <c r="B1013" s="92"/>
      <c r="C1013" s="92"/>
      <c r="D1013" s="77">
        <v>1714</v>
      </c>
      <c r="E1013" s="185"/>
    </row>
    <row r="1014" spans="1:5" ht="13.5" customHeight="1" x14ac:dyDescent="0.25">
      <c r="A1014" s="81" t="s">
        <v>72</v>
      </c>
      <c r="B1014" s="92"/>
      <c r="C1014" s="92"/>
      <c r="D1014" s="77">
        <v>2505.31</v>
      </c>
      <c r="E1014" s="185"/>
    </row>
    <row r="1015" spans="1:5" ht="13.5" customHeight="1" x14ac:dyDescent="0.25">
      <c r="A1015" s="81" t="s">
        <v>74</v>
      </c>
      <c r="B1015" s="92"/>
      <c r="C1015" s="92"/>
      <c r="D1015" s="77">
        <v>1656.68</v>
      </c>
      <c r="E1015" s="185"/>
    </row>
    <row r="1016" spans="1:5" ht="13.5" customHeight="1" x14ac:dyDescent="0.25">
      <c r="A1016" s="81" t="s">
        <v>78</v>
      </c>
      <c r="B1016" s="92"/>
      <c r="C1016" s="92"/>
      <c r="D1016" s="77">
        <v>60</v>
      </c>
      <c r="E1016" s="185"/>
    </row>
    <row r="1017" spans="1:5" ht="13.5" customHeight="1" x14ac:dyDescent="0.25">
      <c r="A1017" s="81" t="s">
        <v>83</v>
      </c>
      <c r="B1017" s="92"/>
      <c r="C1017" s="92"/>
      <c r="D1017" s="77">
        <v>1680</v>
      </c>
      <c r="E1017" s="185"/>
    </row>
    <row r="1018" spans="1:5" ht="13.5" customHeight="1" x14ac:dyDescent="0.25">
      <c r="A1018" s="80" t="s">
        <v>117</v>
      </c>
      <c r="B1018" s="75">
        <v>73</v>
      </c>
      <c r="C1018" s="75">
        <v>73</v>
      </c>
      <c r="D1018" s="75">
        <v>72.36</v>
      </c>
      <c r="E1018" s="182">
        <f t="shared" si="16"/>
        <v>99.123287671232873</v>
      </c>
    </row>
    <row r="1019" spans="1:5" ht="13.5" customHeight="1" x14ac:dyDescent="0.25">
      <c r="A1019" s="81" t="s">
        <v>129</v>
      </c>
      <c r="B1019" s="92"/>
      <c r="C1019" s="92"/>
      <c r="D1019" s="77">
        <v>72.36</v>
      </c>
      <c r="E1019" s="185"/>
    </row>
    <row r="1020" spans="1:5" s="2" customFormat="1" ht="13.5" customHeight="1" x14ac:dyDescent="0.25">
      <c r="A1020" s="87" t="s">
        <v>202</v>
      </c>
      <c r="B1020" s="88">
        <v>80539</v>
      </c>
      <c r="C1020" s="88">
        <v>80539</v>
      </c>
      <c r="D1020" s="88">
        <v>46311.03</v>
      </c>
      <c r="E1020" s="183">
        <f t="shared" ref="E1020:E1071" si="17">D1020/C1020*100</f>
        <v>57.501372006108845</v>
      </c>
    </row>
    <row r="1021" spans="1:5" ht="13.5" customHeight="1" x14ac:dyDescent="0.25">
      <c r="A1021" s="80" t="s">
        <v>45</v>
      </c>
      <c r="B1021" s="75">
        <v>55</v>
      </c>
      <c r="C1021" s="75">
        <v>55</v>
      </c>
      <c r="D1021" s="75">
        <v>0</v>
      </c>
      <c r="E1021" s="182">
        <f t="shared" si="17"/>
        <v>0</v>
      </c>
    </row>
    <row r="1022" spans="1:5" ht="13.5" customHeight="1" x14ac:dyDescent="0.25">
      <c r="A1022" s="80" t="s">
        <v>52</v>
      </c>
      <c r="B1022" s="75">
        <v>54507</v>
      </c>
      <c r="C1022" s="75">
        <v>54507</v>
      </c>
      <c r="D1022" s="75">
        <v>35733.14</v>
      </c>
      <c r="E1022" s="182">
        <f t="shared" si="17"/>
        <v>65.556974333571844</v>
      </c>
    </row>
    <row r="1023" spans="1:5" ht="13.5" customHeight="1" x14ac:dyDescent="0.25">
      <c r="A1023" s="81" t="s">
        <v>54</v>
      </c>
      <c r="B1023" s="92"/>
      <c r="C1023" s="92"/>
      <c r="D1023" s="77">
        <v>1675.9</v>
      </c>
      <c r="E1023" s="185"/>
    </row>
    <row r="1024" spans="1:5" ht="13.5" customHeight="1" x14ac:dyDescent="0.25">
      <c r="A1024" s="81" t="s">
        <v>56</v>
      </c>
      <c r="B1024" s="92"/>
      <c r="C1024" s="92"/>
      <c r="D1024" s="77">
        <v>1231.4000000000001</v>
      </c>
      <c r="E1024" s="185"/>
    </row>
    <row r="1025" spans="1:5" ht="13.5" customHeight="1" x14ac:dyDescent="0.25">
      <c r="A1025" s="81" t="s">
        <v>59</v>
      </c>
      <c r="B1025" s="92"/>
      <c r="C1025" s="92"/>
      <c r="D1025" s="77">
        <v>5260.9</v>
      </c>
      <c r="E1025" s="185"/>
    </row>
    <row r="1026" spans="1:5" ht="13.5" customHeight="1" x14ac:dyDescent="0.25">
      <c r="A1026" s="81" t="s">
        <v>60</v>
      </c>
      <c r="B1026" s="92"/>
      <c r="C1026" s="92"/>
      <c r="D1026" s="77">
        <v>1768.48</v>
      </c>
      <c r="E1026" s="185"/>
    </row>
    <row r="1027" spans="1:5" ht="13.5" customHeight="1" x14ac:dyDescent="0.25">
      <c r="A1027" s="81" t="s">
        <v>61</v>
      </c>
      <c r="B1027" s="92"/>
      <c r="C1027" s="92"/>
      <c r="D1027" s="77">
        <v>6328.44</v>
      </c>
      <c r="E1027" s="185"/>
    </row>
    <row r="1028" spans="1:5" ht="13.5" customHeight="1" x14ac:dyDescent="0.25">
      <c r="A1028" s="81" t="s">
        <v>62</v>
      </c>
      <c r="B1028" s="92"/>
      <c r="C1028" s="92"/>
      <c r="D1028" s="77">
        <v>315.72000000000003</v>
      </c>
      <c r="E1028" s="185"/>
    </row>
    <row r="1029" spans="1:5" ht="13.5" customHeight="1" x14ac:dyDescent="0.25">
      <c r="A1029" s="81" t="s">
        <v>380</v>
      </c>
      <c r="B1029" s="92"/>
      <c r="C1029" s="92"/>
      <c r="D1029" s="77">
        <v>573.84</v>
      </c>
      <c r="E1029" s="185"/>
    </row>
    <row r="1030" spans="1:5" ht="13.5" customHeight="1" x14ac:dyDescent="0.25">
      <c r="A1030" s="81" t="s">
        <v>66</v>
      </c>
      <c r="B1030" s="92"/>
      <c r="C1030" s="92"/>
      <c r="D1030" s="77">
        <v>447.4</v>
      </c>
      <c r="E1030" s="185"/>
    </row>
    <row r="1031" spans="1:5" ht="13.5" customHeight="1" x14ac:dyDescent="0.25">
      <c r="A1031" s="81" t="s">
        <v>67</v>
      </c>
      <c r="B1031" s="92"/>
      <c r="C1031" s="92"/>
      <c r="D1031" s="77">
        <v>4241.78</v>
      </c>
      <c r="E1031" s="185"/>
    </row>
    <row r="1032" spans="1:5" ht="13.5" customHeight="1" x14ac:dyDescent="0.25">
      <c r="A1032" s="81" t="s">
        <v>69</v>
      </c>
      <c r="B1032" s="92"/>
      <c r="C1032" s="92"/>
      <c r="D1032" s="77">
        <v>1134.1400000000001</v>
      </c>
      <c r="E1032" s="185"/>
    </row>
    <row r="1033" spans="1:5" ht="13.5" customHeight="1" x14ac:dyDescent="0.25">
      <c r="A1033" s="81" t="s">
        <v>72</v>
      </c>
      <c r="B1033" s="92"/>
      <c r="C1033" s="92"/>
      <c r="D1033" s="77">
        <v>58.06</v>
      </c>
      <c r="E1033" s="185"/>
    </row>
    <row r="1034" spans="1:5" ht="13.5" customHeight="1" x14ac:dyDescent="0.25">
      <c r="A1034" s="81" t="s">
        <v>73</v>
      </c>
      <c r="B1034" s="92"/>
      <c r="C1034" s="92"/>
      <c r="D1034" s="77">
        <v>452.16</v>
      </c>
      <c r="E1034" s="185"/>
    </row>
    <row r="1035" spans="1:5" ht="13.5" customHeight="1" x14ac:dyDescent="0.25">
      <c r="A1035" s="81" t="s">
        <v>74</v>
      </c>
      <c r="B1035" s="92"/>
      <c r="C1035" s="92"/>
      <c r="D1035" s="77">
        <v>526.97</v>
      </c>
      <c r="E1035" s="185"/>
    </row>
    <row r="1036" spans="1:5" ht="13.5" customHeight="1" x14ac:dyDescent="0.25">
      <c r="A1036" s="81" t="s">
        <v>79</v>
      </c>
      <c r="B1036" s="92"/>
      <c r="C1036" s="92"/>
      <c r="D1036" s="77">
        <v>28.47</v>
      </c>
      <c r="E1036" s="185"/>
    </row>
    <row r="1037" spans="1:5" ht="13.5" customHeight="1" x14ac:dyDescent="0.25">
      <c r="A1037" s="81" t="s">
        <v>80</v>
      </c>
      <c r="B1037" s="92"/>
      <c r="C1037" s="92"/>
      <c r="D1037" s="77">
        <v>1761.52</v>
      </c>
      <c r="E1037" s="185"/>
    </row>
    <row r="1038" spans="1:5" ht="13.5" customHeight="1" x14ac:dyDescent="0.25">
      <c r="A1038" s="81" t="s">
        <v>81</v>
      </c>
      <c r="B1038" s="92"/>
      <c r="C1038" s="92"/>
      <c r="D1038" s="77">
        <v>125</v>
      </c>
      <c r="E1038" s="185"/>
    </row>
    <row r="1039" spans="1:5" ht="13.5" customHeight="1" x14ac:dyDescent="0.25">
      <c r="A1039" s="81" t="s">
        <v>82</v>
      </c>
      <c r="B1039" s="92"/>
      <c r="C1039" s="92"/>
      <c r="D1039" s="77">
        <v>1316.44</v>
      </c>
      <c r="E1039" s="185"/>
    </row>
    <row r="1040" spans="1:5" ht="13.5" customHeight="1" x14ac:dyDescent="0.25">
      <c r="A1040" s="81" t="s">
        <v>83</v>
      </c>
      <c r="B1040" s="92"/>
      <c r="C1040" s="92"/>
      <c r="D1040" s="77">
        <v>8486.52</v>
      </c>
      <c r="E1040" s="185"/>
    </row>
    <row r="1041" spans="1:5" ht="13.5" customHeight="1" x14ac:dyDescent="0.25">
      <c r="A1041" s="80" t="s">
        <v>117</v>
      </c>
      <c r="B1041" s="75">
        <v>25977</v>
      </c>
      <c r="C1041" s="75">
        <v>25977</v>
      </c>
      <c r="D1041" s="75">
        <v>10577.89</v>
      </c>
      <c r="E1041" s="182">
        <f t="shared" si="17"/>
        <v>40.720214035492937</v>
      </c>
    </row>
    <row r="1042" spans="1:5" ht="13.5" customHeight="1" x14ac:dyDescent="0.25">
      <c r="A1042" s="81" t="s">
        <v>121</v>
      </c>
      <c r="B1042" s="92"/>
      <c r="C1042" s="92"/>
      <c r="D1042" s="77">
        <v>3622.87</v>
      </c>
      <c r="E1042" s="185"/>
    </row>
    <row r="1043" spans="1:5" ht="13.5" customHeight="1" x14ac:dyDescent="0.25">
      <c r="A1043" s="81" t="s">
        <v>122</v>
      </c>
      <c r="B1043" s="92"/>
      <c r="C1043" s="92"/>
      <c r="D1043" s="77">
        <v>752.05</v>
      </c>
      <c r="E1043" s="185"/>
    </row>
    <row r="1044" spans="1:5" ht="13.5" customHeight="1" x14ac:dyDescent="0.25">
      <c r="A1044" s="81" t="s">
        <v>205</v>
      </c>
      <c r="B1044" s="92"/>
      <c r="C1044" s="92"/>
      <c r="D1044" s="77">
        <v>141.86000000000001</v>
      </c>
      <c r="E1044" s="185"/>
    </row>
    <row r="1045" spans="1:5" ht="13.5" customHeight="1" x14ac:dyDescent="0.25">
      <c r="A1045" s="81" t="s">
        <v>125</v>
      </c>
      <c r="B1045" s="92"/>
      <c r="C1045" s="92"/>
      <c r="D1045" s="77">
        <v>3805.09</v>
      </c>
      <c r="E1045" s="185"/>
    </row>
    <row r="1046" spans="1:5" ht="13.5" customHeight="1" x14ac:dyDescent="0.25">
      <c r="A1046" s="81" t="s">
        <v>129</v>
      </c>
      <c r="B1046" s="92"/>
      <c r="C1046" s="92"/>
      <c r="D1046" s="77">
        <v>2201</v>
      </c>
      <c r="E1046" s="185"/>
    </row>
    <row r="1047" spans="1:5" ht="13.5" customHeight="1" x14ac:dyDescent="0.25">
      <c r="A1047" s="81" t="s">
        <v>350</v>
      </c>
      <c r="B1047" s="92"/>
      <c r="C1047" s="92"/>
      <c r="D1047" s="77">
        <v>55.02</v>
      </c>
      <c r="E1047" s="185"/>
    </row>
    <row r="1048" spans="1:5" s="2" customFormat="1" ht="13.5" customHeight="1" x14ac:dyDescent="0.25">
      <c r="A1048" s="87" t="s">
        <v>198</v>
      </c>
      <c r="B1048" s="88">
        <v>51481</v>
      </c>
      <c r="C1048" s="88">
        <v>51481</v>
      </c>
      <c r="D1048" s="88">
        <v>43080.53</v>
      </c>
      <c r="E1048" s="183">
        <f t="shared" si="17"/>
        <v>83.682387677007057</v>
      </c>
    </row>
    <row r="1049" spans="1:5" ht="13.5" customHeight="1" x14ac:dyDescent="0.25">
      <c r="A1049" s="80" t="s">
        <v>52</v>
      </c>
      <c r="B1049" s="75">
        <v>47281</v>
      </c>
      <c r="C1049" s="75">
        <v>47281</v>
      </c>
      <c r="D1049" s="75">
        <v>40925.4</v>
      </c>
      <c r="E1049" s="182">
        <f t="shared" si="17"/>
        <v>86.557813921025357</v>
      </c>
    </row>
    <row r="1050" spans="1:5" ht="13.5" customHeight="1" x14ac:dyDescent="0.25">
      <c r="A1050" s="81" t="s">
        <v>54</v>
      </c>
      <c r="B1050" s="92"/>
      <c r="C1050" s="92"/>
      <c r="D1050" s="77">
        <v>480</v>
      </c>
      <c r="E1050" s="185"/>
    </row>
    <row r="1051" spans="1:5" ht="13.5" customHeight="1" x14ac:dyDescent="0.25">
      <c r="A1051" s="81" t="s">
        <v>59</v>
      </c>
      <c r="B1051" s="92"/>
      <c r="C1051" s="92"/>
      <c r="D1051" s="77">
        <v>6639.88</v>
      </c>
      <c r="E1051" s="185"/>
    </row>
    <row r="1052" spans="1:5" ht="13.5" customHeight="1" x14ac:dyDescent="0.25">
      <c r="A1052" s="81" t="s">
        <v>60</v>
      </c>
      <c r="B1052" s="92"/>
      <c r="C1052" s="92"/>
      <c r="D1052" s="77">
        <v>7720.66</v>
      </c>
      <c r="E1052" s="185"/>
    </row>
    <row r="1053" spans="1:5" ht="13.5" customHeight="1" x14ac:dyDescent="0.25">
      <c r="A1053" s="81" t="s">
        <v>61</v>
      </c>
      <c r="B1053" s="92"/>
      <c r="C1053" s="92"/>
      <c r="D1053" s="77">
        <v>4534.54</v>
      </c>
      <c r="E1053" s="185"/>
    </row>
    <row r="1054" spans="1:5" ht="13.5" customHeight="1" x14ac:dyDescent="0.25">
      <c r="A1054" s="81" t="s">
        <v>62</v>
      </c>
      <c r="B1054" s="92"/>
      <c r="C1054" s="92"/>
      <c r="D1054" s="77">
        <v>29.38</v>
      </c>
      <c r="E1054" s="185"/>
    </row>
    <row r="1055" spans="1:5" ht="13.5" customHeight="1" x14ac:dyDescent="0.25">
      <c r="A1055" s="81" t="s">
        <v>380</v>
      </c>
      <c r="B1055" s="92"/>
      <c r="C1055" s="92"/>
      <c r="D1055" s="77">
        <v>407.01</v>
      </c>
      <c r="E1055" s="185"/>
    </row>
    <row r="1056" spans="1:5" ht="13.5" customHeight="1" x14ac:dyDescent="0.25">
      <c r="A1056" s="81" t="s">
        <v>66</v>
      </c>
      <c r="B1056" s="92"/>
      <c r="C1056" s="92"/>
      <c r="D1056" s="77">
        <v>2317.44</v>
      </c>
      <c r="E1056" s="185"/>
    </row>
    <row r="1057" spans="1:5" ht="13.5" customHeight="1" x14ac:dyDescent="0.25">
      <c r="A1057" s="81" t="s">
        <v>69</v>
      </c>
      <c r="B1057" s="92"/>
      <c r="C1057" s="92"/>
      <c r="D1057" s="77">
        <v>339.76</v>
      </c>
      <c r="E1057" s="185"/>
    </row>
    <row r="1058" spans="1:5" ht="13.5" customHeight="1" x14ac:dyDescent="0.25">
      <c r="A1058" s="81" t="s">
        <v>73</v>
      </c>
      <c r="B1058" s="92"/>
      <c r="C1058" s="92"/>
      <c r="D1058" s="77">
        <v>463.4</v>
      </c>
      <c r="E1058" s="185"/>
    </row>
    <row r="1059" spans="1:5" ht="13.5" customHeight="1" x14ac:dyDescent="0.25">
      <c r="A1059" s="81" t="s">
        <v>74</v>
      </c>
      <c r="B1059" s="92"/>
      <c r="C1059" s="92"/>
      <c r="D1059" s="77">
        <v>3755</v>
      </c>
      <c r="E1059" s="185"/>
    </row>
    <row r="1060" spans="1:5" ht="13.5" customHeight="1" x14ac:dyDescent="0.25">
      <c r="A1060" s="81" t="s">
        <v>79</v>
      </c>
      <c r="B1060" s="92"/>
      <c r="C1060" s="92"/>
      <c r="D1060" s="77">
        <v>443.78</v>
      </c>
      <c r="E1060" s="185"/>
    </row>
    <row r="1061" spans="1:5" ht="13.5" customHeight="1" x14ac:dyDescent="0.25">
      <c r="A1061" s="81" t="s">
        <v>80</v>
      </c>
      <c r="B1061" s="92"/>
      <c r="C1061" s="92"/>
      <c r="D1061" s="77">
        <v>714.94</v>
      </c>
      <c r="E1061" s="185"/>
    </row>
    <row r="1062" spans="1:5" ht="13.5" customHeight="1" x14ac:dyDescent="0.25">
      <c r="A1062" s="81" t="s">
        <v>83</v>
      </c>
      <c r="B1062" s="92"/>
      <c r="C1062" s="92"/>
      <c r="D1062" s="77">
        <v>13079.61</v>
      </c>
      <c r="E1062" s="185"/>
    </row>
    <row r="1063" spans="1:5" ht="13.5" customHeight="1" x14ac:dyDescent="0.25">
      <c r="A1063" s="80" t="s">
        <v>117</v>
      </c>
      <c r="B1063" s="75">
        <v>4200</v>
      </c>
      <c r="C1063" s="75">
        <v>4200</v>
      </c>
      <c r="D1063" s="75">
        <v>2155.13</v>
      </c>
      <c r="E1063" s="182">
        <f t="shared" si="17"/>
        <v>51.312619047619044</v>
      </c>
    </row>
    <row r="1064" spans="1:5" ht="13.5" customHeight="1" x14ac:dyDescent="0.25">
      <c r="A1064" s="81" t="s">
        <v>125</v>
      </c>
      <c r="B1064" s="92"/>
      <c r="C1064" s="92"/>
      <c r="D1064" s="77">
        <v>90.41</v>
      </c>
      <c r="E1064" s="185"/>
    </row>
    <row r="1065" spans="1:5" ht="13.5" customHeight="1" x14ac:dyDescent="0.25">
      <c r="A1065" s="81" t="s">
        <v>129</v>
      </c>
      <c r="B1065" s="92"/>
      <c r="C1065" s="92"/>
      <c r="D1065" s="77">
        <v>2064.7199999999998</v>
      </c>
      <c r="E1065" s="185"/>
    </row>
    <row r="1066" spans="1:5" s="2" customFormat="1" ht="13.5" customHeight="1" x14ac:dyDescent="0.25">
      <c r="A1066" s="87" t="s">
        <v>200</v>
      </c>
      <c r="B1066" s="88">
        <v>1368318</v>
      </c>
      <c r="C1066" s="88">
        <v>1368318</v>
      </c>
      <c r="D1066" s="88">
        <v>1180448.49</v>
      </c>
      <c r="E1066" s="183">
        <f t="shared" si="17"/>
        <v>86.270040297650112</v>
      </c>
    </row>
    <row r="1067" spans="1:5" ht="13.5" customHeight="1" x14ac:dyDescent="0.25">
      <c r="A1067" s="80" t="s">
        <v>45</v>
      </c>
      <c r="B1067" s="75">
        <v>33960</v>
      </c>
      <c r="C1067" s="75">
        <v>33960</v>
      </c>
      <c r="D1067" s="75">
        <v>25563.84</v>
      </c>
      <c r="E1067" s="182">
        <f t="shared" si="17"/>
        <v>75.27632508833922</v>
      </c>
    </row>
    <row r="1068" spans="1:5" ht="13.5" customHeight="1" x14ac:dyDescent="0.25">
      <c r="A1068" s="81" t="s">
        <v>47</v>
      </c>
      <c r="B1068" s="92"/>
      <c r="C1068" s="92"/>
      <c r="D1068" s="77">
        <v>19485.61</v>
      </c>
      <c r="E1068" s="185"/>
    </row>
    <row r="1069" spans="1:5" ht="13.5" customHeight="1" x14ac:dyDescent="0.25">
      <c r="A1069" s="81" t="s">
        <v>49</v>
      </c>
      <c r="B1069" s="92"/>
      <c r="C1069" s="92"/>
      <c r="D1069" s="77">
        <v>2863</v>
      </c>
      <c r="E1069" s="185"/>
    </row>
    <row r="1070" spans="1:5" ht="13.5" customHeight="1" x14ac:dyDescent="0.25">
      <c r="A1070" s="81" t="s">
        <v>51</v>
      </c>
      <c r="B1070" s="92"/>
      <c r="C1070" s="92"/>
      <c r="D1070" s="77">
        <v>3215.23</v>
      </c>
      <c r="E1070" s="185"/>
    </row>
    <row r="1071" spans="1:5" ht="13.5" customHeight="1" x14ac:dyDescent="0.25">
      <c r="A1071" s="80" t="s">
        <v>52</v>
      </c>
      <c r="B1071" s="75">
        <v>211364</v>
      </c>
      <c r="C1071" s="75">
        <v>211364</v>
      </c>
      <c r="D1071" s="75">
        <v>139699.84</v>
      </c>
      <c r="E1071" s="182">
        <f t="shared" si="17"/>
        <v>66.094434246134625</v>
      </c>
    </row>
    <row r="1072" spans="1:5" ht="13.5" customHeight="1" x14ac:dyDescent="0.25">
      <c r="A1072" s="81" t="s">
        <v>54</v>
      </c>
      <c r="B1072" s="92"/>
      <c r="C1072" s="92"/>
      <c r="D1072" s="77">
        <v>1477</v>
      </c>
      <c r="E1072" s="185"/>
    </row>
    <row r="1073" spans="1:5" ht="13.5" customHeight="1" x14ac:dyDescent="0.25">
      <c r="A1073" s="81" t="s">
        <v>55</v>
      </c>
      <c r="B1073" s="92"/>
      <c r="C1073" s="92"/>
      <c r="D1073" s="77">
        <v>9317.7999999999993</v>
      </c>
      <c r="E1073" s="185"/>
    </row>
    <row r="1074" spans="1:5" ht="13.5" customHeight="1" x14ac:dyDescent="0.25">
      <c r="A1074" s="81" t="s">
        <v>59</v>
      </c>
      <c r="B1074" s="92"/>
      <c r="C1074" s="92"/>
      <c r="D1074" s="77">
        <v>54466.76</v>
      </c>
      <c r="E1074" s="185"/>
    </row>
    <row r="1075" spans="1:5" ht="13.5" customHeight="1" x14ac:dyDescent="0.25">
      <c r="A1075" s="81" t="s">
        <v>60</v>
      </c>
      <c r="B1075" s="92"/>
      <c r="C1075" s="92"/>
      <c r="D1075" s="77">
        <v>8864.2000000000007</v>
      </c>
      <c r="E1075" s="185"/>
    </row>
    <row r="1076" spans="1:5" ht="13.5" customHeight="1" x14ac:dyDescent="0.25">
      <c r="A1076" s="81" t="s">
        <v>61</v>
      </c>
      <c r="B1076" s="92"/>
      <c r="C1076" s="92"/>
      <c r="D1076" s="77">
        <v>2482.66</v>
      </c>
      <c r="E1076" s="185"/>
    </row>
    <row r="1077" spans="1:5" ht="13.5" customHeight="1" x14ac:dyDescent="0.25">
      <c r="A1077" s="81" t="s">
        <v>62</v>
      </c>
      <c r="B1077" s="92"/>
      <c r="C1077" s="92"/>
      <c r="D1077" s="77">
        <v>475</v>
      </c>
      <c r="E1077" s="185"/>
    </row>
    <row r="1078" spans="1:5" ht="13.5" customHeight="1" x14ac:dyDescent="0.25">
      <c r="A1078" s="81" t="s">
        <v>380</v>
      </c>
      <c r="B1078" s="92"/>
      <c r="C1078" s="92"/>
      <c r="D1078" s="77">
        <v>8126</v>
      </c>
      <c r="E1078" s="185"/>
    </row>
    <row r="1079" spans="1:5" ht="13.5" customHeight="1" x14ac:dyDescent="0.25">
      <c r="A1079" s="81" t="s">
        <v>66</v>
      </c>
      <c r="B1079" s="92"/>
      <c r="C1079" s="92"/>
      <c r="D1079" s="77">
        <v>3370.5</v>
      </c>
      <c r="E1079" s="185"/>
    </row>
    <row r="1080" spans="1:5" ht="13.5" customHeight="1" x14ac:dyDescent="0.25">
      <c r="A1080" s="81" t="s">
        <v>67</v>
      </c>
      <c r="B1080" s="92"/>
      <c r="C1080" s="92"/>
      <c r="D1080" s="77">
        <v>17254.310000000001</v>
      </c>
      <c r="E1080" s="185"/>
    </row>
    <row r="1081" spans="1:5" ht="13.5" customHeight="1" x14ac:dyDescent="0.25">
      <c r="A1081" s="81" t="s">
        <v>68</v>
      </c>
      <c r="B1081" s="92"/>
      <c r="C1081" s="92"/>
      <c r="D1081" s="77">
        <v>72</v>
      </c>
      <c r="E1081" s="185"/>
    </row>
    <row r="1082" spans="1:5" ht="13.5" customHeight="1" x14ac:dyDescent="0.25">
      <c r="A1082" s="81" t="s">
        <v>70</v>
      </c>
      <c r="B1082" s="92"/>
      <c r="C1082" s="92"/>
      <c r="D1082" s="77">
        <v>1125</v>
      </c>
      <c r="E1082" s="185"/>
    </row>
    <row r="1083" spans="1:5" ht="13.5" customHeight="1" x14ac:dyDescent="0.25">
      <c r="A1083" s="81" t="s">
        <v>72</v>
      </c>
      <c r="B1083" s="92"/>
      <c r="C1083" s="92"/>
      <c r="D1083" s="77">
        <v>1707.76</v>
      </c>
      <c r="E1083" s="185"/>
    </row>
    <row r="1084" spans="1:5" ht="13.5" customHeight="1" x14ac:dyDescent="0.25">
      <c r="A1084" s="81" t="s">
        <v>74</v>
      </c>
      <c r="B1084" s="92"/>
      <c r="C1084" s="92"/>
      <c r="D1084" s="77">
        <v>25975.63</v>
      </c>
      <c r="E1084" s="185"/>
    </row>
    <row r="1085" spans="1:5" ht="13.5" customHeight="1" x14ac:dyDescent="0.25">
      <c r="A1085" s="81" t="s">
        <v>76</v>
      </c>
      <c r="B1085" s="92"/>
      <c r="C1085" s="92"/>
      <c r="D1085" s="77">
        <v>582.79999999999995</v>
      </c>
      <c r="E1085" s="185"/>
    </row>
    <row r="1086" spans="1:5" ht="13.5" customHeight="1" x14ac:dyDescent="0.25">
      <c r="A1086" s="81" t="s">
        <v>82</v>
      </c>
      <c r="B1086" s="92"/>
      <c r="C1086" s="92"/>
      <c r="D1086" s="77">
        <v>198.65</v>
      </c>
      <c r="E1086" s="185"/>
    </row>
    <row r="1087" spans="1:5" ht="13.5" customHeight="1" x14ac:dyDescent="0.25">
      <c r="A1087" s="81" t="s">
        <v>83</v>
      </c>
      <c r="B1087" s="92"/>
      <c r="C1087" s="92"/>
      <c r="D1087" s="77">
        <v>4203.7700000000004</v>
      </c>
      <c r="E1087" s="185"/>
    </row>
    <row r="1088" spans="1:5" x14ac:dyDescent="0.25">
      <c r="A1088" s="80" t="s">
        <v>102</v>
      </c>
      <c r="B1088" s="75">
        <v>683385</v>
      </c>
      <c r="C1088" s="75">
        <v>683385</v>
      </c>
      <c r="D1088" s="75">
        <v>623984.17000000004</v>
      </c>
      <c r="E1088" s="182">
        <f t="shared" ref="E1088:E1144" si="18">D1088/C1088*100</f>
        <v>91.307852820884278</v>
      </c>
    </row>
    <row r="1089" spans="1:5" x14ac:dyDescent="0.25">
      <c r="A1089" s="81" t="s">
        <v>104</v>
      </c>
      <c r="B1089" s="92"/>
      <c r="C1089" s="92"/>
      <c r="D1089" s="77">
        <v>7173.63</v>
      </c>
      <c r="E1089" s="185"/>
    </row>
    <row r="1090" spans="1:5" x14ac:dyDescent="0.25">
      <c r="A1090" s="81" t="s">
        <v>105</v>
      </c>
      <c r="B1090" s="92"/>
      <c r="C1090" s="92"/>
      <c r="D1090" s="77">
        <v>616810.54</v>
      </c>
      <c r="E1090" s="185"/>
    </row>
    <row r="1091" spans="1:5" x14ac:dyDescent="0.25">
      <c r="A1091" s="80" t="s">
        <v>117</v>
      </c>
      <c r="B1091" s="75">
        <v>439609</v>
      </c>
      <c r="C1091" s="75">
        <v>439609</v>
      </c>
      <c r="D1091" s="75">
        <v>391200.64</v>
      </c>
      <c r="E1091" s="182">
        <f t="shared" si="18"/>
        <v>88.988314615942812</v>
      </c>
    </row>
    <row r="1092" spans="1:5" ht="13.5" customHeight="1" x14ac:dyDescent="0.25">
      <c r="A1092" s="81" t="s">
        <v>121</v>
      </c>
      <c r="B1092" s="92"/>
      <c r="C1092" s="92"/>
      <c r="D1092" s="77">
        <v>26249.37</v>
      </c>
      <c r="E1092" s="185"/>
    </row>
    <row r="1093" spans="1:5" ht="13.5" customHeight="1" x14ac:dyDescent="0.25">
      <c r="A1093" s="81" t="s">
        <v>122</v>
      </c>
      <c r="B1093" s="92"/>
      <c r="C1093" s="92"/>
      <c r="D1093" s="77">
        <v>2287.5</v>
      </c>
      <c r="E1093" s="185"/>
    </row>
    <row r="1094" spans="1:5" ht="13.5" customHeight="1" x14ac:dyDescent="0.25">
      <c r="A1094" s="81" t="s">
        <v>123</v>
      </c>
      <c r="B1094" s="92"/>
      <c r="C1094" s="92"/>
      <c r="D1094" s="77">
        <v>13787.5</v>
      </c>
      <c r="E1094" s="185"/>
    </row>
    <row r="1095" spans="1:5" ht="13.5" customHeight="1" x14ac:dyDescent="0.25">
      <c r="A1095" s="81" t="s">
        <v>462</v>
      </c>
      <c r="B1095" s="92"/>
      <c r="C1095" s="92"/>
      <c r="D1095" s="77">
        <v>3000</v>
      </c>
      <c r="E1095" s="185"/>
    </row>
    <row r="1096" spans="1:5" ht="13.5" customHeight="1" x14ac:dyDescent="0.25">
      <c r="A1096" s="81" t="s">
        <v>205</v>
      </c>
      <c r="B1096" s="92"/>
      <c r="C1096" s="92"/>
      <c r="D1096" s="77">
        <v>443.67</v>
      </c>
      <c r="E1096" s="185"/>
    </row>
    <row r="1097" spans="1:5" ht="13.5" customHeight="1" x14ac:dyDescent="0.25">
      <c r="A1097" s="81" t="s">
        <v>125</v>
      </c>
      <c r="B1097" s="92"/>
      <c r="C1097" s="92"/>
      <c r="D1097" s="77">
        <v>37099.919999999998</v>
      </c>
      <c r="E1097" s="185"/>
    </row>
    <row r="1098" spans="1:5" ht="13.5" customHeight="1" x14ac:dyDescent="0.25">
      <c r="A1098" s="81" t="s">
        <v>129</v>
      </c>
      <c r="B1098" s="92"/>
      <c r="C1098" s="92"/>
      <c r="D1098" s="77">
        <v>308332.68</v>
      </c>
      <c r="E1098" s="185"/>
    </row>
    <row r="1099" spans="1:5" s="2" customFormat="1" x14ac:dyDescent="0.25">
      <c r="A1099" s="87" t="s">
        <v>252</v>
      </c>
      <c r="B1099" s="88">
        <v>16692</v>
      </c>
      <c r="C1099" s="88">
        <v>16692</v>
      </c>
      <c r="D1099" s="88">
        <v>11906.2</v>
      </c>
      <c r="E1099" s="183">
        <f t="shared" si="18"/>
        <v>71.328780254013907</v>
      </c>
    </row>
    <row r="1100" spans="1:5" x14ac:dyDescent="0.25">
      <c r="A1100" s="80" t="s">
        <v>52</v>
      </c>
      <c r="B1100" s="75">
        <v>12192</v>
      </c>
      <c r="C1100" s="75">
        <v>12192</v>
      </c>
      <c r="D1100" s="75">
        <v>11176.82</v>
      </c>
      <c r="E1100" s="182">
        <f t="shared" si="18"/>
        <v>91.673392388451433</v>
      </c>
    </row>
    <row r="1101" spans="1:5" ht="13.5" customHeight="1" x14ac:dyDescent="0.25">
      <c r="A1101" s="81" t="s">
        <v>54</v>
      </c>
      <c r="B1101" s="92"/>
      <c r="C1101" s="92"/>
      <c r="D1101" s="77">
        <v>1609.87</v>
      </c>
      <c r="E1101" s="185"/>
    </row>
    <row r="1102" spans="1:5" ht="13.5" customHeight="1" x14ac:dyDescent="0.25">
      <c r="A1102" s="81" t="s">
        <v>57</v>
      </c>
      <c r="B1102" s="92"/>
      <c r="C1102" s="92"/>
      <c r="D1102" s="77">
        <v>700</v>
      </c>
      <c r="E1102" s="185"/>
    </row>
    <row r="1103" spans="1:5" ht="13.5" customHeight="1" x14ac:dyDescent="0.25">
      <c r="A1103" s="81" t="s">
        <v>59</v>
      </c>
      <c r="B1103" s="92"/>
      <c r="C1103" s="92"/>
      <c r="D1103" s="77">
        <v>2541.46</v>
      </c>
      <c r="E1103" s="185"/>
    </row>
    <row r="1104" spans="1:5" ht="13.5" customHeight="1" x14ac:dyDescent="0.25">
      <c r="A1104" s="81" t="s">
        <v>60</v>
      </c>
      <c r="B1104" s="92"/>
      <c r="C1104" s="92"/>
      <c r="D1104" s="77">
        <v>542</v>
      </c>
      <c r="E1104" s="185"/>
    </row>
    <row r="1105" spans="1:5" x14ac:dyDescent="0.25">
      <c r="A1105" s="81" t="s">
        <v>61</v>
      </c>
      <c r="B1105" s="92"/>
      <c r="C1105" s="92"/>
      <c r="D1105" s="77">
        <v>15.72</v>
      </c>
      <c r="E1105" s="185"/>
    </row>
    <row r="1106" spans="1:5" x14ac:dyDescent="0.25">
      <c r="A1106" s="81" t="s">
        <v>380</v>
      </c>
      <c r="B1106" s="92"/>
      <c r="C1106" s="92"/>
      <c r="D1106" s="77">
        <v>40</v>
      </c>
      <c r="E1106" s="185"/>
    </row>
    <row r="1107" spans="1:5" x14ac:dyDescent="0.25">
      <c r="A1107" s="81" t="s">
        <v>67</v>
      </c>
      <c r="B1107" s="92"/>
      <c r="C1107" s="92"/>
      <c r="D1107" s="77">
        <v>1213.17</v>
      </c>
      <c r="E1107" s="185"/>
    </row>
    <row r="1108" spans="1:5" x14ac:dyDescent="0.25">
      <c r="A1108" s="81" t="s">
        <v>70</v>
      </c>
      <c r="B1108" s="92"/>
      <c r="C1108" s="92"/>
      <c r="D1108" s="77">
        <v>216</v>
      </c>
      <c r="E1108" s="185"/>
    </row>
    <row r="1109" spans="1:5" x14ac:dyDescent="0.25">
      <c r="A1109" s="81" t="s">
        <v>72</v>
      </c>
      <c r="B1109" s="92"/>
      <c r="C1109" s="92"/>
      <c r="D1109" s="77">
        <v>2000</v>
      </c>
      <c r="E1109" s="185"/>
    </row>
    <row r="1110" spans="1:5" x14ac:dyDescent="0.25">
      <c r="A1110" s="81" t="s">
        <v>74</v>
      </c>
      <c r="B1110" s="92"/>
      <c r="C1110" s="92"/>
      <c r="D1110" s="77">
        <v>1036.5999999999999</v>
      </c>
      <c r="E1110" s="185"/>
    </row>
    <row r="1111" spans="1:5" x14ac:dyDescent="0.25">
      <c r="A1111" s="81" t="s">
        <v>82</v>
      </c>
      <c r="B1111" s="92"/>
      <c r="C1111" s="92"/>
      <c r="D1111" s="77">
        <v>462</v>
      </c>
      <c r="E1111" s="185"/>
    </row>
    <row r="1112" spans="1:5" ht="13.5" customHeight="1" x14ac:dyDescent="0.25">
      <c r="A1112" s="81" t="s">
        <v>83</v>
      </c>
      <c r="B1112" s="92"/>
      <c r="C1112" s="92"/>
      <c r="D1112" s="77">
        <v>800</v>
      </c>
      <c r="E1112" s="185"/>
    </row>
    <row r="1113" spans="1:5" ht="13.5" customHeight="1" x14ac:dyDescent="0.25">
      <c r="A1113" s="80" t="s">
        <v>117</v>
      </c>
      <c r="B1113" s="75">
        <v>4500</v>
      </c>
      <c r="C1113" s="75">
        <v>4500</v>
      </c>
      <c r="D1113" s="75">
        <v>729.38</v>
      </c>
      <c r="E1113" s="182">
        <f t="shared" si="18"/>
        <v>16.208444444444446</v>
      </c>
    </row>
    <row r="1114" spans="1:5" ht="13.5" customHeight="1" x14ac:dyDescent="0.25">
      <c r="A1114" s="81" t="s">
        <v>205</v>
      </c>
      <c r="B1114" s="92"/>
      <c r="C1114" s="92"/>
      <c r="D1114" s="77">
        <v>562.17999999999995</v>
      </c>
      <c r="E1114" s="185"/>
    </row>
    <row r="1115" spans="1:5" ht="13.5" customHeight="1" x14ac:dyDescent="0.25">
      <c r="A1115" s="81" t="s">
        <v>129</v>
      </c>
      <c r="B1115" s="92"/>
      <c r="C1115" s="92"/>
      <c r="D1115" s="77">
        <v>167.2</v>
      </c>
      <c r="E1115" s="185"/>
    </row>
    <row r="1116" spans="1:5" s="2" customFormat="1" ht="13.5" customHeight="1" x14ac:dyDescent="0.25">
      <c r="A1116" s="87" t="s">
        <v>598</v>
      </c>
      <c r="B1116" s="88">
        <v>43522</v>
      </c>
      <c r="C1116" s="88">
        <v>43522</v>
      </c>
      <c r="D1116" s="88">
        <v>36491.5</v>
      </c>
      <c r="E1116" s="183">
        <f t="shared" si="18"/>
        <v>83.846100822572495</v>
      </c>
    </row>
    <row r="1117" spans="1:5" ht="13.5" customHeight="1" x14ac:dyDescent="0.25">
      <c r="A1117" s="80" t="s">
        <v>52</v>
      </c>
      <c r="B1117" s="75">
        <v>20500</v>
      </c>
      <c r="C1117" s="75">
        <v>20500</v>
      </c>
      <c r="D1117" s="75">
        <v>18637.34</v>
      </c>
      <c r="E1117" s="182">
        <f t="shared" si="18"/>
        <v>90.913853658536581</v>
      </c>
    </row>
    <row r="1118" spans="1:5" ht="13.5" customHeight="1" x14ac:dyDescent="0.25">
      <c r="A1118" s="81" t="s">
        <v>62</v>
      </c>
      <c r="B1118" s="92"/>
      <c r="C1118" s="92"/>
      <c r="D1118" s="77">
        <v>830</v>
      </c>
      <c r="E1118" s="185"/>
    </row>
    <row r="1119" spans="1:5" ht="13.5" customHeight="1" x14ac:dyDescent="0.25">
      <c r="A1119" s="81" t="s">
        <v>67</v>
      </c>
      <c r="B1119" s="92"/>
      <c r="C1119" s="92"/>
      <c r="D1119" s="77">
        <v>17807.34</v>
      </c>
      <c r="E1119" s="185"/>
    </row>
    <row r="1120" spans="1:5" ht="13.5" customHeight="1" x14ac:dyDescent="0.25">
      <c r="A1120" s="80" t="s">
        <v>117</v>
      </c>
      <c r="B1120" s="75">
        <v>23022</v>
      </c>
      <c r="C1120" s="75">
        <v>23022</v>
      </c>
      <c r="D1120" s="75">
        <v>17854.16</v>
      </c>
      <c r="E1120" s="182">
        <f t="shared" si="18"/>
        <v>77.552601859091311</v>
      </c>
    </row>
    <row r="1121" spans="1:5" ht="13.5" customHeight="1" x14ac:dyDescent="0.25">
      <c r="A1121" s="81" t="s">
        <v>121</v>
      </c>
      <c r="B1121" s="92"/>
      <c r="C1121" s="92"/>
      <c r="D1121" s="77">
        <v>4470.8100000000004</v>
      </c>
      <c r="E1121" s="185"/>
    </row>
    <row r="1122" spans="1:5" ht="13.5" customHeight="1" x14ac:dyDescent="0.25">
      <c r="A1122" s="81" t="s">
        <v>123</v>
      </c>
      <c r="B1122" s="92"/>
      <c r="C1122" s="92"/>
      <c r="D1122" s="77">
        <v>5380</v>
      </c>
      <c r="E1122" s="185"/>
    </row>
    <row r="1123" spans="1:5" ht="13.5" customHeight="1" x14ac:dyDescent="0.25">
      <c r="A1123" s="81" t="s">
        <v>125</v>
      </c>
      <c r="B1123" s="92"/>
      <c r="C1123" s="92"/>
      <c r="D1123" s="77">
        <v>7855.01</v>
      </c>
      <c r="E1123" s="185"/>
    </row>
    <row r="1124" spans="1:5" ht="13.5" customHeight="1" x14ac:dyDescent="0.25">
      <c r="A1124" s="81" t="s">
        <v>129</v>
      </c>
      <c r="B1124" s="92"/>
      <c r="C1124" s="92"/>
      <c r="D1124" s="77">
        <v>148.34</v>
      </c>
      <c r="E1124" s="185"/>
    </row>
    <row r="1125" spans="1:5" x14ac:dyDescent="0.25">
      <c r="A1125" s="78" t="s">
        <v>451</v>
      </c>
      <c r="B1125" s="79">
        <v>2372446</v>
      </c>
      <c r="C1125" s="79">
        <v>2372446</v>
      </c>
      <c r="D1125" s="79">
        <v>2091925.31</v>
      </c>
      <c r="E1125" s="184">
        <f t="shared" si="18"/>
        <v>88.175887248856242</v>
      </c>
    </row>
    <row r="1126" spans="1:5" s="2" customFormat="1" x14ac:dyDescent="0.25">
      <c r="A1126" s="87" t="s">
        <v>198</v>
      </c>
      <c r="B1126" s="88">
        <v>107713</v>
      </c>
      <c r="C1126" s="88">
        <v>107713</v>
      </c>
      <c r="D1126" s="88">
        <v>62391.66</v>
      </c>
      <c r="E1126" s="183">
        <f t="shared" si="18"/>
        <v>57.923983177518032</v>
      </c>
    </row>
    <row r="1127" spans="1:5" x14ac:dyDescent="0.25">
      <c r="A1127" s="80" t="s">
        <v>52</v>
      </c>
      <c r="B1127" s="75">
        <v>103713</v>
      </c>
      <c r="C1127" s="75">
        <v>103713</v>
      </c>
      <c r="D1127" s="75">
        <v>62391.66</v>
      </c>
      <c r="E1127" s="182">
        <f t="shared" si="18"/>
        <v>60.1579936941367</v>
      </c>
    </row>
    <row r="1128" spans="1:5" x14ac:dyDescent="0.25">
      <c r="A1128" s="81" t="s">
        <v>59</v>
      </c>
      <c r="B1128" s="92"/>
      <c r="C1128" s="92"/>
      <c r="D1128" s="77">
        <v>3134.49</v>
      </c>
      <c r="E1128" s="185"/>
    </row>
    <row r="1129" spans="1:5" x14ac:dyDescent="0.25">
      <c r="A1129" s="81" t="s">
        <v>60</v>
      </c>
      <c r="B1129" s="92"/>
      <c r="C1129" s="92"/>
      <c r="D1129" s="77">
        <v>47142.21</v>
      </c>
      <c r="E1129" s="185"/>
    </row>
    <row r="1130" spans="1:5" x14ac:dyDescent="0.25">
      <c r="A1130" s="81" t="s">
        <v>61</v>
      </c>
      <c r="B1130" s="92"/>
      <c r="C1130" s="92"/>
      <c r="D1130" s="77">
        <v>3856.54</v>
      </c>
      <c r="E1130" s="185"/>
    </row>
    <row r="1131" spans="1:5" x14ac:dyDescent="0.25">
      <c r="A1131" s="81" t="s">
        <v>62</v>
      </c>
      <c r="B1131" s="92"/>
      <c r="C1131" s="92"/>
      <c r="D1131" s="77">
        <v>89.85</v>
      </c>
      <c r="E1131" s="185"/>
    </row>
    <row r="1132" spans="1:5" x14ac:dyDescent="0.25">
      <c r="A1132" s="81" t="s">
        <v>380</v>
      </c>
      <c r="B1132" s="92"/>
      <c r="C1132" s="92"/>
      <c r="D1132" s="77">
        <v>7630.47</v>
      </c>
      <c r="E1132" s="185"/>
    </row>
    <row r="1133" spans="1:5" x14ac:dyDescent="0.25">
      <c r="A1133" s="81" t="s">
        <v>64</v>
      </c>
      <c r="B1133" s="92"/>
      <c r="C1133" s="92"/>
      <c r="D1133" s="77">
        <v>69.989999999999995</v>
      </c>
      <c r="E1133" s="185"/>
    </row>
    <row r="1134" spans="1:5" x14ac:dyDescent="0.25">
      <c r="A1134" s="81" t="s">
        <v>71</v>
      </c>
      <c r="B1134" s="92"/>
      <c r="C1134" s="92"/>
      <c r="D1134" s="77">
        <v>381.98</v>
      </c>
      <c r="E1134" s="185"/>
    </row>
    <row r="1135" spans="1:5" x14ac:dyDescent="0.25">
      <c r="A1135" s="81" t="s">
        <v>74</v>
      </c>
      <c r="B1135" s="92"/>
      <c r="C1135" s="92"/>
      <c r="D1135" s="77">
        <v>86.13</v>
      </c>
      <c r="E1135" s="185"/>
    </row>
    <row r="1136" spans="1:5" x14ac:dyDescent="0.25">
      <c r="A1136" s="80" t="s">
        <v>117</v>
      </c>
      <c r="B1136" s="75">
        <v>4000</v>
      </c>
      <c r="C1136" s="75">
        <v>4000</v>
      </c>
      <c r="D1136" s="75">
        <v>0</v>
      </c>
      <c r="E1136" s="182">
        <f t="shared" si="18"/>
        <v>0</v>
      </c>
    </row>
    <row r="1137" spans="1:5" s="2" customFormat="1" x14ac:dyDescent="0.25">
      <c r="A1137" s="87" t="s">
        <v>200</v>
      </c>
      <c r="B1137" s="88">
        <v>2264733</v>
      </c>
      <c r="C1137" s="88">
        <v>2264733</v>
      </c>
      <c r="D1137" s="88">
        <v>2029533.65</v>
      </c>
      <c r="E1137" s="183">
        <f t="shared" si="18"/>
        <v>89.614698509713946</v>
      </c>
    </row>
    <row r="1138" spans="1:5" x14ac:dyDescent="0.25">
      <c r="A1138" s="80" t="s">
        <v>52</v>
      </c>
      <c r="B1138" s="75">
        <v>2264733</v>
      </c>
      <c r="C1138" s="75">
        <v>2264733</v>
      </c>
      <c r="D1138" s="75">
        <v>2029533.65</v>
      </c>
      <c r="E1138" s="182">
        <f t="shared" si="18"/>
        <v>89.614698509713946</v>
      </c>
    </row>
    <row r="1139" spans="1:5" x14ac:dyDescent="0.25">
      <c r="A1139" s="81" t="s">
        <v>59</v>
      </c>
      <c r="B1139" s="92"/>
      <c r="C1139" s="92"/>
      <c r="D1139" s="77">
        <v>5437.83</v>
      </c>
      <c r="E1139" s="185"/>
    </row>
    <row r="1140" spans="1:5" x14ac:dyDescent="0.25">
      <c r="A1140" s="81" t="s">
        <v>60</v>
      </c>
      <c r="B1140" s="92"/>
      <c r="C1140" s="92"/>
      <c r="D1140" s="77">
        <v>2023946.37</v>
      </c>
      <c r="E1140" s="185"/>
    </row>
    <row r="1141" spans="1:5" x14ac:dyDescent="0.25">
      <c r="A1141" s="81" t="s">
        <v>61</v>
      </c>
      <c r="B1141" s="92"/>
      <c r="C1141" s="92"/>
      <c r="D1141" s="77">
        <v>149.44999999999999</v>
      </c>
      <c r="E1141" s="185"/>
    </row>
    <row r="1142" spans="1:5" x14ac:dyDescent="0.25">
      <c r="A1142" s="78" t="s">
        <v>452</v>
      </c>
      <c r="B1142" s="79">
        <v>2831097</v>
      </c>
      <c r="C1142" s="79">
        <v>2769097</v>
      </c>
      <c r="D1142" s="79">
        <v>2564897.62</v>
      </c>
      <c r="E1142" s="184">
        <f t="shared" si="18"/>
        <v>92.625777284074914</v>
      </c>
    </row>
    <row r="1143" spans="1:5" s="2" customFormat="1" ht="14.25" customHeight="1" x14ac:dyDescent="0.25">
      <c r="A1143" s="87" t="s">
        <v>195</v>
      </c>
      <c r="B1143" s="88">
        <v>561977</v>
      </c>
      <c r="C1143" s="88">
        <v>499977</v>
      </c>
      <c r="D1143" s="88">
        <v>491531.66</v>
      </c>
      <c r="E1143" s="183">
        <f t="shared" si="18"/>
        <v>98.310854299297773</v>
      </c>
    </row>
    <row r="1144" spans="1:5" ht="14.25" customHeight="1" x14ac:dyDescent="0.25">
      <c r="A1144" s="80" t="s">
        <v>45</v>
      </c>
      <c r="B1144" s="75">
        <v>336031</v>
      </c>
      <c r="C1144" s="75">
        <v>298031</v>
      </c>
      <c r="D1144" s="75">
        <v>292081.74</v>
      </c>
      <c r="E1144" s="182">
        <f t="shared" si="18"/>
        <v>98.003811684019453</v>
      </c>
    </row>
    <row r="1145" spans="1:5" ht="14.25" customHeight="1" x14ac:dyDescent="0.25">
      <c r="A1145" s="81" t="s">
        <v>47</v>
      </c>
      <c r="B1145" s="92"/>
      <c r="C1145" s="92"/>
      <c r="D1145" s="77">
        <v>252407.96</v>
      </c>
      <c r="E1145" s="185"/>
    </row>
    <row r="1146" spans="1:5" ht="14.25" customHeight="1" x14ac:dyDescent="0.25">
      <c r="A1146" s="81" t="s">
        <v>51</v>
      </c>
      <c r="B1146" s="92"/>
      <c r="C1146" s="92"/>
      <c r="D1146" s="77">
        <v>39673.78</v>
      </c>
      <c r="E1146" s="185"/>
    </row>
    <row r="1147" spans="1:5" ht="14.25" customHeight="1" x14ac:dyDescent="0.25">
      <c r="A1147" s="80" t="s">
        <v>52</v>
      </c>
      <c r="B1147" s="75">
        <v>225946</v>
      </c>
      <c r="C1147" s="75">
        <v>201946</v>
      </c>
      <c r="D1147" s="75">
        <v>199449.92</v>
      </c>
      <c r="E1147" s="182">
        <f t="shared" ref="E1147:E1209" si="19">D1147/C1147*100</f>
        <v>98.763986412209221</v>
      </c>
    </row>
    <row r="1148" spans="1:5" ht="14.25" customHeight="1" x14ac:dyDescent="0.25">
      <c r="A1148" s="81" t="s">
        <v>55</v>
      </c>
      <c r="B1148" s="92"/>
      <c r="C1148" s="92"/>
      <c r="D1148" s="77">
        <v>4017.15</v>
      </c>
      <c r="E1148" s="185"/>
    </row>
    <row r="1149" spans="1:5" ht="14.25" customHeight="1" x14ac:dyDescent="0.25">
      <c r="A1149" s="81" t="s">
        <v>59</v>
      </c>
      <c r="B1149" s="92"/>
      <c r="C1149" s="92"/>
      <c r="D1149" s="77">
        <v>33399.19</v>
      </c>
      <c r="E1149" s="185"/>
    </row>
    <row r="1150" spans="1:5" ht="14.25" customHeight="1" x14ac:dyDescent="0.25">
      <c r="A1150" s="81" t="s">
        <v>60</v>
      </c>
      <c r="B1150" s="92"/>
      <c r="C1150" s="92"/>
      <c r="D1150" s="77">
        <v>126914.46</v>
      </c>
      <c r="E1150" s="185"/>
    </row>
    <row r="1151" spans="1:5" ht="14.25" customHeight="1" x14ac:dyDescent="0.25">
      <c r="A1151" s="81" t="s">
        <v>61</v>
      </c>
      <c r="B1151" s="92"/>
      <c r="C1151" s="92"/>
      <c r="D1151" s="77">
        <v>32436.48</v>
      </c>
      <c r="E1151" s="185"/>
    </row>
    <row r="1152" spans="1:5" ht="14.25" customHeight="1" x14ac:dyDescent="0.25">
      <c r="A1152" s="81" t="s">
        <v>62</v>
      </c>
      <c r="B1152" s="92"/>
      <c r="C1152" s="92"/>
      <c r="D1152" s="77">
        <v>28.5</v>
      </c>
      <c r="E1152" s="185"/>
    </row>
    <row r="1153" spans="1:5" ht="14.25" customHeight="1" x14ac:dyDescent="0.25">
      <c r="A1153" s="81" t="s">
        <v>380</v>
      </c>
      <c r="B1153" s="92"/>
      <c r="C1153" s="92"/>
      <c r="D1153" s="77">
        <v>2654.14</v>
      </c>
      <c r="E1153" s="185"/>
    </row>
    <row r="1154" spans="1:5" s="2" customFormat="1" ht="14.25" customHeight="1" x14ac:dyDescent="0.25">
      <c r="A1154" s="87" t="s">
        <v>198</v>
      </c>
      <c r="B1154" s="88">
        <v>539689</v>
      </c>
      <c r="C1154" s="88">
        <v>539689</v>
      </c>
      <c r="D1154" s="88">
        <v>532608.91</v>
      </c>
      <c r="E1154" s="183">
        <f t="shared" si="19"/>
        <v>98.68811667460335</v>
      </c>
    </row>
    <row r="1155" spans="1:5" ht="14.25" customHeight="1" x14ac:dyDescent="0.25">
      <c r="A1155" s="80" t="s">
        <v>45</v>
      </c>
      <c r="B1155" s="75">
        <v>125707</v>
      </c>
      <c r="C1155" s="75">
        <v>125707</v>
      </c>
      <c r="D1155" s="75">
        <v>134549.66</v>
      </c>
      <c r="E1155" s="182">
        <f t="shared" si="19"/>
        <v>107.03434176298853</v>
      </c>
    </row>
    <row r="1156" spans="1:5" ht="14.25" customHeight="1" x14ac:dyDescent="0.25">
      <c r="A1156" s="81" t="s">
        <v>47</v>
      </c>
      <c r="B1156" s="92"/>
      <c r="C1156" s="92"/>
      <c r="D1156" s="77">
        <v>110263.53</v>
      </c>
      <c r="E1156" s="185"/>
    </row>
    <row r="1157" spans="1:5" ht="14.25" customHeight="1" x14ac:dyDescent="0.25">
      <c r="A1157" s="81" t="s">
        <v>49</v>
      </c>
      <c r="B1157" s="92"/>
      <c r="C1157" s="92"/>
      <c r="D1157" s="77">
        <v>3141.44</v>
      </c>
      <c r="E1157" s="185"/>
    </row>
    <row r="1158" spans="1:5" ht="14.25" customHeight="1" x14ac:dyDescent="0.25">
      <c r="A1158" s="81" t="s">
        <v>51</v>
      </c>
      <c r="B1158" s="92"/>
      <c r="C1158" s="92"/>
      <c r="D1158" s="77">
        <v>21144.69</v>
      </c>
      <c r="E1158" s="185"/>
    </row>
    <row r="1159" spans="1:5" ht="14.25" customHeight="1" x14ac:dyDescent="0.25">
      <c r="A1159" s="80" t="s">
        <v>52</v>
      </c>
      <c r="B1159" s="75">
        <v>402423</v>
      </c>
      <c r="C1159" s="75">
        <v>402423</v>
      </c>
      <c r="D1159" s="75">
        <v>390036.79</v>
      </c>
      <c r="E1159" s="182">
        <f t="shared" si="19"/>
        <v>96.922091928145264</v>
      </c>
    </row>
    <row r="1160" spans="1:5" ht="14.25" customHeight="1" x14ac:dyDescent="0.25">
      <c r="A1160" s="81" t="s">
        <v>54</v>
      </c>
      <c r="B1160" s="92"/>
      <c r="C1160" s="92"/>
      <c r="D1160" s="77">
        <v>15</v>
      </c>
      <c r="E1160" s="185"/>
    </row>
    <row r="1161" spans="1:5" ht="14.25" customHeight="1" x14ac:dyDescent="0.25">
      <c r="A1161" s="81" t="s">
        <v>55</v>
      </c>
      <c r="B1161" s="92"/>
      <c r="C1161" s="92"/>
      <c r="D1161" s="77">
        <v>1122.6400000000001</v>
      </c>
      <c r="E1161" s="185"/>
    </row>
    <row r="1162" spans="1:5" ht="14.25" customHeight="1" x14ac:dyDescent="0.25">
      <c r="A1162" s="81" t="s">
        <v>59</v>
      </c>
      <c r="B1162" s="92"/>
      <c r="C1162" s="92"/>
      <c r="D1162" s="77">
        <v>26869.37</v>
      </c>
      <c r="E1162" s="185"/>
    </row>
    <row r="1163" spans="1:5" ht="14.25" customHeight="1" x14ac:dyDescent="0.25">
      <c r="A1163" s="81" t="s">
        <v>60</v>
      </c>
      <c r="B1163" s="92"/>
      <c r="C1163" s="92"/>
      <c r="D1163" s="77">
        <v>298321.94</v>
      </c>
      <c r="E1163" s="185"/>
    </row>
    <row r="1164" spans="1:5" ht="14.25" customHeight="1" x14ac:dyDescent="0.25">
      <c r="A1164" s="81" t="s">
        <v>61</v>
      </c>
      <c r="B1164" s="92"/>
      <c r="C1164" s="92"/>
      <c r="D1164" s="77">
        <v>38235.760000000002</v>
      </c>
      <c r="E1164" s="185"/>
    </row>
    <row r="1165" spans="1:5" ht="14.25" customHeight="1" x14ac:dyDescent="0.25">
      <c r="A1165" s="81" t="s">
        <v>62</v>
      </c>
      <c r="B1165" s="92"/>
      <c r="C1165" s="92"/>
      <c r="D1165" s="77">
        <v>11810.39</v>
      </c>
      <c r="E1165" s="185"/>
    </row>
    <row r="1166" spans="1:5" ht="14.25" customHeight="1" x14ac:dyDescent="0.25">
      <c r="A1166" s="81" t="s">
        <v>380</v>
      </c>
      <c r="B1166" s="92"/>
      <c r="C1166" s="92"/>
      <c r="D1166" s="77">
        <v>3358.18</v>
      </c>
      <c r="E1166" s="185"/>
    </row>
    <row r="1167" spans="1:5" ht="14.25" customHeight="1" x14ac:dyDescent="0.25">
      <c r="A1167" s="81" t="s">
        <v>66</v>
      </c>
      <c r="B1167" s="92"/>
      <c r="C1167" s="92"/>
      <c r="D1167" s="77">
        <v>982.25</v>
      </c>
      <c r="E1167" s="185"/>
    </row>
    <row r="1168" spans="1:5" ht="14.25" customHeight="1" x14ac:dyDescent="0.25">
      <c r="A1168" s="81" t="s">
        <v>69</v>
      </c>
      <c r="B1168" s="92"/>
      <c r="C1168" s="92"/>
      <c r="D1168" s="77">
        <v>580.77</v>
      </c>
      <c r="E1168" s="185"/>
    </row>
    <row r="1169" spans="1:5" ht="14.25" customHeight="1" x14ac:dyDescent="0.25">
      <c r="A1169" s="81" t="s">
        <v>72</v>
      </c>
      <c r="B1169" s="92"/>
      <c r="C1169" s="92"/>
      <c r="D1169" s="77">
        <v>5330.14</v>
      </c>
      <c r="E1169" s="185"/>
    </row>
    <row r="1170" spans="1:5" ht="14.25" customHeight="1" x14ac:dyDescent="0.25">
      <c r="A1170" s="81" t="s">
        <v>73</v>
      </c>
      <c r="B1170" s="92"/>
      <c r="C1170" s="92"/>
      <c r="D1170" s="77">
        <v>182.57</v>
      </c>
      <c r="E1170" s="185"/>
    </row>
    <row r="1171" spans="1:5" ht="14.25" customHeight="1" x14ac:dyDescent="0.25">
      <c r="A1171" s="81" t="s">
        <v>74</v>
      </c>
      <c r="B1171" s="92"/>
      <c r="C1171" s="92"/>
      <c r="D1171" s="77">
        <v>3227.78</v>
      </c>
      <c r="E1171" s="185"/>
    </row>
    <row r="1172" spans="1:5" ht="14.25" customHeight="1" x14ac:dyDescent="0.25">
      <c r="A1172" s="80" t="s">
        <v>117</v>
      </c>
      <c r="B1172" s="75">
        <v>11559</v>
      </c>
      <c r="C1172" s="75">
        <v>11559</v>
      </c>
      <c r="D1172" s="75">
        <v>8022.46</v>
      </c>
      <c r="E1172" s="182">
        <f t="shared" si="19"/>
        <v>69.404446751449086</v>
      </c>
    </row>
    <row r="1173" spans="1:5" ht="14.25" customHeight="1" x14ac:dyDescent="0.25">
      <c r="A1173" s="81" t="s">
        <v>121</v>
      </c>
      <c r="B1173" s="92"/>
      <c r="C1173" s="92"/>
      <c r="D1173" s="77">
        <v>6864.16</v>
      </c>
      <c r="E1173" s="185"/>
    </row>
    <row r="1174" spans="1:5" ht="14.25" customHeight="1" x14ac:dyDescent="0.25">
      <c r="A1174" s="81" t="s">
        <v>125</v>
      </c>
      <c r="B1174" s="92"/>
      <c r="C1174" s="92"/>
      <c r="D1174" s="77">
        <v>1158.3</v>
      </c>
      <c r="E1174" s="185"/>
    </row>
    <row r="1175" spans="1:5" s="2" customFormat="1" ht="14.25" customHeight="1" x14ac:dyDescent="0.25">
      <c r="A1175" s="87" t="s">
        <v>200</v>
      </c>
      <c r="B1175" s="88">
        <v>1729431</v>
      </c>
      <c r="C1175" s="88">
        <v>1729431</v>
      </c>
      <c r="D1175" s="88">
        <v>1540757.05</v>
      </c>
      <c r="E1175" s="183">
        <f t="shared" si="19"/>
        <v>89.090403144155502</v>
      </c>
    </row>
    <row r="1176" spans="1:5" ht="14.25" customHeight="1" x14ac:dyDescent="0.25">
      <c r="A1176" s="80" t="s">
        <v>45</v>
      </c>
      <c r="B1176" s="75">
        <v>1658138</v>
      </c>
      <c r="C1176" s="75">
        <v>1658138</v>
      </c>
      <c r="D1176" s="75">
        <v>1478645.08</v>
      </c>
      <c r="E1176" s="182">
        <f t="shared" si="19"/>
        <v>89.175031270014927</v>
      </c>
    </row>
    <row r="1177" spans="1:5" ht="14.25" customHeight="1" x14ac:dyDescent="0.25">
      <c r="A1177" s="81" t="s">
        <v>47</v>
      </c>
      <c r="B1177" s="92"/>
      <c r="C1177" s="92"/>
      <c r="D1177" s="77">
        <v>1234296.51</v>
      </c>
      <c r="E1177" s="185"/>
    </row>
    <row r="1178" spans="1:5" ht="14.25" customHeight="1" x14ac:dyDescent="0.25">
      <c r="A1178" s="81" t="s">
        <v>182</v>
      </c>
      <c r="B1178" s="92"/>
      <c r="C1178" s="92"/>
      <c r="D1178" s="77">
        <v>1984.02</v>
      </c>
      <c r="E1178" s="185"/>
    </row>
    <row r="1179" spans="1:5" ht="14.25" customHeight="1" x14ac:dyDescent="0.25">
      <c r="A1179" s="81" t="s">
        <v>49</v>
      </c>
      <c r="B1179" s="92"/>
      <c r="C1179" s="92"/>
      <c r="D1179" s="77">
        <v>53424.97</v>
      </c>
      <c r="E1179" s="185"/>
    </row>
    <row r="1180" spans="1:5" ht="14.25" customHeight="1" x14ac:dyDescent="0.25">
      <c r="A1180" s="81" t="s">
        <v>620</v>
      </c>
      <c r="B1180" s="92"/>
      <c r="C1180" s="92"/>
      <c r="D1180" s="77">
        <v>681.96</v>
      </c>
      <c r="E1180" s="185"/>
    </row>
    <row r="1181" spans="1:5" ht="14.25" customHeight="1" x14ac:dyDescent="0.25">
      <c r="A1181" s="81" t="s">
        <v>51</v>
      </c>
      <c r="B1181" s="92"/>
      <c r="C1181" s="92"/>
      <c r="D1181" s="77">
        <v>188257.62</v>
      </c>
      <c r="E1181" s="185"/>
    </row>
    <row r="1182" spans="1:5" ht="14.25" customHeight="1" x14ac:dyDescent="0.25">
      <c r="A1182" s="80" t="s">
        <v>52</v>
      </c>
      <c r="B1182" s="75">
        <v>71293</v>
      </c>
      <c r="C1182" s="75">
        <v>71293</v>
      </c>
      <c r="D1182" s="75">
        <v>62111.97</v>
      </c>
      <c r="E1182" s="182">
        <f t="shared" si="19"/>
        <v>87.122115775742358</v>
      </c>
    </row>
    <row r="1183" spans="1:5" ht="14.25" customHeight="1" x14ac:dyDescent="0.25">
      <c r="A1183" s="81" t="s">
        <v>54</v>
      </c>
      <c r="B1183" s="92"/>
      <c r="C1183" s="92"/>
      <c r="D1183" s="77">
        <v>360</v>
      </c>
      <c r="E1183" s="185"/>
    </row>
    <row r="1184" spans="1:5" ht="14.25" customHeight="1" x14ac:dyDescent="0.25">
      <c r="A1184" s="81" t="s">
        <v>55</v>
      </c>
      <c r="B1184" s="92"/>
      <c r="C1184" s="92"/>
      <c r="D1184" s="77">
        <v>41891.339999999997</v>
      </c>
      <c r="E1184" s="185"/>
    </row>
    <row r="1185" spans="1:5" ht="14.25" customHeight="1" x14ac:dyDescent="0.25">
      <c r="A1185" s="81" t="s">
        <v>56</v>
      </c>
      <c r="B1185" s="92"/>
      <c r="C1185" s="92"/>
      <c r="D1185" s="77">
        <v>2093</v>
      </c>
      <c r="E1185" s="185"/>
    </row>
    <row r="1186" spans="1:5" ht="14.25" customHeight="1" x14ac:dyDescent="0.25">
      <c r="A1186" s="81" t="s">
        <v>59</v>
      </c>
      <c r="B1186" s="92"/>
      <c r="C1186" s="92"/>
      <c r="D1186" s="77">
        <v>262.25</v>
      </c>
      <c r="E1186" s="185"/>
    </row>
    <row r="1187" spans="1:5" ht="14.25" customHeight="1" x14ac:dyDescent="0.25">
      <c r="A1187" s="81" t="s">
        <v>60</v>
      </c>
      <c r="B1187" s="92"/>
      <c r="C1187" s="92"/>
      <c r="D1187" s="77">
        <v>15797.61</v>
      </c>
      <c r="E1187" s="185"/>
    </row>
    <row r="1188" spans="1:5" ht="14.25" customHeight="1" x14ac:dyDescent="0.25">
      <c r="A1188" s="81" t="s">
        <v>61</v>
      </c>
      <c r="B1188" s="92"/>
      <c r="C1188" s="92"/>
      <c r="D1188" s="77">
        <v>1541.52</v>
      </c>
      <c r="E1188" s="185"/>
    </row>
    <row r="1189" spans="1:5" ht="14.25" customHeight="1" x14ac:dyDescent="0.25">
      <c r="A1189" s="81" t="s">
        <v>380</v>
      </c>
      <c r="B1189" s="92"/>
      <c r="C1189" s="92"/>
      <c r="D1189" s="77">
        <v>166.25</v>
      </c>
      <c r="E1189" s="185"/>
    </row>
    <row r="1190" spans="1:5" x14ac:dyDescent="0.25">
      <c r="A1190" s="78" t="s">
        <v>453</v>
      </c>
      <c r="B1190" s="79">
        <v>60587</v>
      </c>
      <c r="C1190" s="79">
        <v>53587</v>
      </c>
      <c r="D1190" s="79">
        <v>50307.15</v>
      </c>
      <c r="E1190" s="184">
        <f t="shared" si="19"/>
        <v>93.879392389945323</v>
      </c>
    </row>
    <row r="1191" spans="1:5" s="2" customFormat="1" x14ac:dyDescent="0.25">
      <c r="A1191" s="87" t="s">
        <v>195</v>
      </c>
      <c r="B1191" s="88">
        <v>60400</v>
      </c>
      <c r="C1191" s="88">
        <v>53400</v>
      </c>
      <c r="D1191" s="88">
        <v>50119.65</v>
      </c>
      <c r="E1191" s="183">
        <f t="shared" si="19"/>
        <v>93.857022471910113</v>
      </c>
    </row>
    <row r="1192" spans="1:5" x14ac:dyDescent="0.25">
      <c r="A1192" s="80" t="s">
        <v>52</v>
      </c>
      <c r="B1192" s="75">
        <v>38441</v>
      </c>
      <c r="C1192" s="75">
        <v>34441</v>
      </c>
      <c r="D1192" s="75">
        <v>33178.410000000003</v>
      </c>
      <c r="E1192" s="182">
        <f t="shared" si="19"/>
        <v>96.334049533985663</v>
      </c>
    </row>
    <row r="1193" spans="1:5" x14ac:dyDescent="0.25">
      <c r="A1193" s="81" t="s">
        <v>59</v>
      </c>
      <c r="B1193" s="92"/>
      <c r="C1193" s="92"/>
      <c r="D1193" s="77">
        <v>12168.6</v>
      </c>
      <c r="E1193" s="185"/>
    </row>
    <row r="1194" spans="1:5" x14ac:dyDescent="0.25">
      <c r="A1194" s="81" t="s">
        <v>60</v>
      </c>
      <c r="B1194" s="92"/>
      <c r="C1194" s="92"/>
      <c r="D1194" s="77">
        <v>5933.86</v>
      </c>
      <c r="E1194" s="185"/>
    </row>
    <row r="1195" spans="1:5" x14ac:dyDescent="0.25">
      <c r="A1195" s="81" t="s">
        <v>62</v>
      </c>
      <c r="B1195" s="92"/>
      <c r="C1195" s="92"/>
      <c r="D1195" s="77">
        <v>754.48</v>
      </c>
      <c r="E1195" s="185"/>
    </row>
    <row r="1196" spans="1:5" x14ac:dyDescent="0.25">
      <c r="A1196" s="81" t="s">
        <v>380</v>
      </c>
      <c r="B1196" s="92"/>
      <c r="C1196" s="92"/>
      <c r="D1196" s="77">
        <v>5552.42</v>
      </c>
      <c r="E1196" s="185"/>
    </row>
    <row r="1197" spans="1:5" x14ac:dyDescent="0.25">
      <c r="A1197" s="81" t="s">
        <v>66</v>
      </c>
      <c r="B1197" s="92"/>
      <c r="C1197" s="92"/>
      <c r="D1197" s="77">
        <v>2773</v>
      </c>
      <c r="E1197" s="185"/>
    </row>
    <row r="1198" spans="1:5" x14ac:dyDescent="0.25">
      <c r="A1198" s="81" t="s">
        <v>68</v>
      </c>
      <c r="B1198" s="92"/>
      <c r="C1198" s="92"/>
      <c r="D1198" s="77">
        <v>700</v>
      </c>
      <c r="E1198" s="185"/>
    </row>
    <row r="1199" spans="1:5" x14ac:dyDescent="0.25">
      <c r="A1199" s="81" t="s">
        <v>70</v>
      </c>
      <c r="B1199" s="92"/>
      <c r="C1199" s="92"/>
      <c r="D1199" s="77">
        <v>69</v>
      </c>
      <c r="E1199" s="185"/>
    </row>
    <row r="1200" spans="1:5" x14ac:dyDescent="0.25">
      <c r="A1200" s="81" t="s">
        <v>72</v>
      </c>
      <c r="B1200" s="92"/>
      <c r="C1200" s="92"/>
      <c r="D1200" s="77">
        <v>400</v>
      </c>
      <c r="E1200" s="185"/>
    </row>
    <row r="1201" spans="1:5" x14ac:dyDescent="0.25">
      <c r="A1201" s="81" t="s">
        <v>74</v>
      </c>
      <c r="B1201" s="92"/>
      <c r="C1201" s="92"/>
      <c r="D1201" s="77">
        <v>4827.05</v>
      </c>
      <c r="E1201" s="185"/>
    </row>
    <row r="1202" spans="1:5" x14ac:dyDescent="0.25">
      <c r="A1202" s="80" t="s">
        <v>117</v>
      </c>
      <c r="B1202" s="75">
        <v>21959</v>
      </c>
      <c r="C1202" s="75">
        <v>18959</v>
      </c>
      <c r="D1202" s="75">
        <v>16941.240000000002</v>
      </c>
      <c r="E1202" s="182">
        <f t="shared" si="19"/>
        <v>89.357244580410367</v>
      </c>
    </row>
    <row r="1203" spans="1:5" x14ac:dyDescent="0.25">
      <c r="A1203" s="81" t="s">
        <v>121</v>
      </c>
      <c r="B1203" s="92"/>
      <c r="C1203" s="92"/>
      <c r="D1203" s="77">
        <v>7166.25</v>
      </c>
      <c r="E1203" s="185"/>
    </row>
    <row r="1204" spans="1:5" x14ac:dyDescent="0.25">
      <c r="A1204" s="81" t="s">
        <v>205</v>
      </c>
      <c r="B1204" s="92"/>
      <c r="C1204" s="92"/>
      <c r="D1204" s="77">
        <v>1326.64</v>
      </c>
      <c r="E1204" s="185"/>
    </row>
    <row r="1205" spans="1:5" x14ac:dyDescent="0.25">
      <c r="A1205" s="81" t="s">
        <v>125</v>
      </c>
      <c r="B1205" s="92"/>
      <c r="C1205" s="92"/>
      <c r="D1205" s="77">
        <v>6441.86</v>
      </c>
      <c r="E1205" s="185"/>
    </row>
    <row r="1206" spans="1:5" x14ac:dyDescent="0.25">
      <c r="A1206" s="81" t="s">
        <v>129</v>
      </c>
      <c r="B1206" s="92"/>
      <c r="C1206" s="92"/>
      <c r="D1206" s="77">
        <v>1771.07</v>
      </c>
      <c r="E1206" s="185"/>
    </row>
    <row r="1207" spans="1:5" x14ac:dyDescent="0.25">
      <c r="A1207" s="81" t="s">
        <v>350</v>
      </c>
      <c r="B1207" s="92"/>
      <c r="C1207" s="92"/>
      <c r="D1207" s="77">
        <v>235.42</v>
      </c>
      <c r="E1207" s="185"/>
    </row>
    <row r="1208" spans="1:5" s="2" customFormat="1" x14ac:dyDescent="0.25">
      <c r="A1208" s="87" t="s">
        <v>252</v>
      </c>
      <c r="B1208" s="88">
        <v>187</v>
      </c>
      <c r="C1208" s="88">
        <v>187</v>
      </c>
      <c r="D1208" s="88">
        <v>187.5</v>
      </c>
      <c r="E1208" s="183">
        <f t="shared" si="19"/>
        <v>100.26737967914438</v>
      </c>
    </row>
    <row r="1209" spans="1:5" x14ac:dyDescent="0.25">
      <c r="A1209" s="80" t="s">
        <v>52</v>
      </c>
      <c r="B1209" s="75">
        <v>187</v>
      </c>
      <c r="C1209" s="75">
        <v>187</v>
      </c>
      <c r="D1209" s="75">
        <v>187.5</v>
      </c>
      <c r="E1209" s="182">
        <f t="shared" si="19"/>
        <v>100.26737967914438</v>
      </c>
    </row>
    <row r="1210" spans="1:5" x14ac:dyDescent="0.25">
      <c r="A1210" s="81" t="s">
        <v>74</v>
      </c>
      <c r="B1210" s="92"/>
      <c r="C1210" s="92"/>
      <c r="D1210" s="77">
        <v>187.5</v>
      </c>
      <c r="E1210" s="185"/>
    </row>
    <row r="1211" spans="1:5" x14ac:dyDescent="0.25">
      <c r="A1211" s="78" t="s">
        <v>432</v>
      </c>
      <c r="B1211" s="79">
        <v>20004</v>
      </c>
      <c r="C1211" s="79">
        <v>20004</v>
      </c>
      <c r="D1211" s="79">
        <v>19219.189999999999</v>
      </c>
      <c r="E1211" s="184">
        <f t="shared" ref="E1211:E1274" si="20">D1211/C1211*100</f>
        <v>96.07673465306938</v>
      </c>
    </row>
    <row r="1212" spans="1:5" s="2" customFormat="1" x14ac:dyDescent="0.25">
      <c r="A1212" s="87" t="s">
        <v>202</v>
      </c>
      <c r="B1212" s="88">
        <v>50</v>
      </c>
      <c r="C1212" s="88">
        <v>50</v>
      </c>
      <c r="D1212" s="88">
        <v>2.89</v>
      </c>
      <c r="E1212" s="183">
        <f t="shared" si="20"/>
        <v>5.78</v>
      </c>
    </row>
    <row r="1213" spans="1:5" x14ac:dyDescent="0.25">
      <c r="A1213" s="80" t="s">
        <v>106</v>
      </c>
      <c r="B1213" s="75">
        <v>50</v>
      </c>
      <c r="C1213" s="75">
        <v>50</v>
      </c>
      <c r="D1213" s="75">
        <v>2.89</v>
      </c>
      <c r="E1213" s="182">
        <f t="shared" si="20"/>
        <v>5.78</v>
      </c>
    </row>
    <row r="1214" spans="1:5" x14ac:dyDescent="0.25">
      <c r="A1214" s="81" t="s">
        <v>344</v>
      </c>
      <c r="B1214" s="92"/>
      <c r="C1214" s="92"/>
      <c r="D1214" s="77">
        <v>2.89</v>
      </c>
      <c r="E1214" s="185"/>
    </row>
    <row r="1215" spans="1:5" s="2" customFormat="1" x14ac:dyDescent="0.25">
      <c r="A1215" s="87" t="s">
        <v>200</v>
      </c>
      <c r="B1215" s="88">
        <v>19954</v>
      </c>
      <c r="C1215" s="88">
        <v>19954</v>
      </c>
      <c r="D1215" s="88">
        <v>19216.3</v>
      </c>
      <c r="E1215" s="183">
        <f t="shared" si="20"/>
        <v>96.302996892853557</v>
      </c>
    </row>
    <row r="1216" spans="1:5" x14ac:dyDescent="0.25">
      <c r="A1216" s="80" t="s">
        <v>106</v>
      </c>
      <c r="B1216" s="75">
        <v>19954</v>
      </c>
      <c r="C1216" s="75">
        <v>19954</v>
      </c>
      <c r="D1216" s="75">
        <v>19216.3</v>
      </c>
      <c r="E1216" s="182">
        <f t="shared" si="20"/>
        <v>96.302996892853557</v>
      </c>
    </row>
    <row r="1217" spans="1:5" x14ac:dyDescent="0.25">
      <c r="A1217" s="81" t="s">
        <v>108</v>
      </c>
      <c r="B1217" s="92"/>
      <c r="C1217" s="92"/>
      <c r="D1217" s="77">
        <v>6191.09</v>
      </c>
      <c r="E1217" s="185"/>
    </row>
    <row r="1218" spans="1:5" x14ac:dyDescent="0.25">
      <c r="A1218" s="81" t="s">
        <v>344</v>
      </c>
      <c r="B1218" s="92"/>
      <c r="C1218" s="92"/>
      <c r="D1218" s="77">
        <v>13025.21</v>
      </c>
      <c r="E1218" s="185"/>
    </row>
    <row r="1219" spans="1:5" x14ac:dyDescent="0.25">
      <c r="A1219" s="78" t="s">
        <v>454</v>
      </c>
      <c r="B1219" s="79">
        <v>10000</v>
      </c>
      <c r="C1219" s="79">
        <v>8500</v>
      </c>
      <c r="D1219" s="79">
        <v>820</v>
      </c>
      <c r="E1219" s="184">
        <f t="shared" si="20"/>
        <v>9.6470588235294112</v>
      </c>
    </row>
    <row r="1220" spans="1:5" s="2" customFormat="1" x14ac:dyDescent="0.25">
      <c r="A1220" s="87" t="s">
        <v>195</v>
      </c>
      <c r="B1220" s="88">
        <v>10000</v>
      </c>
      <c r="C1220" s="88">
        <v>8500</v>
      </c>
      <c r="D1220" s="88">
        <v>820</v>
      </c>
      <c r="E1220" s="183">
        <f t="shared" si="20"/>
        <v>9.6470588235294112</v>
      </c>
    </row>
    <row r="1221" spans="1:5" x14ac:dyDescent="0.25">
      <c r="A1221" s="80" t="s">
        <v>52</v>
      </c>
      <c r="B1221" s="75">
        <v>10000</v>
      </c>
      <c r="C1221" s="75">
        <v>8500</v>
      </c>
      <c r="D1221" s="75">
        <v>820</v>
      </c>
      <c r="E1221" s="182">
        <f t="shared" si="20"/>
        <v>9.6470588235294112</v>
      </c>
    </row>
    <row r="1222" spans="1:5" x14ac:dyDescent="0.25">
      <c r="A1222" s="81" t="s">
        <v>66</v>
      </c>
      <c r="B1222" s="92"/>
      <c r="C1222" s="92"/>
      <c r="D1222" s="77">
        <v>380</v>
      </c>
      <c r="E1222" s="185"/>
    </row>
    <row r="1223" spans="1:5" x14ac:dyDescent="0.25">
      <c r="A1223" s="81" t="s">
        <v>74</v>
      </c>
      <c r="B1223" s="92"/>
      <c r="C1223" s="92"/>
      <c r="D1223" s="77">
        <v>440</v>
      </c>
      <c r="E1223" s="185"/>
    </row>
    <row r="1224" spans="1:5" x14ac:dyDescent="0.25">
      <c r="A1224" s="78" t="s">
        <v>455</v>
      </c>
      <c r="B1224" s="79">
        <v>4420</v>
      </c>
      <c r="C1224" s="79">
        <v>4420</v>
      </c>
      <c r="D1224" s="79">
        <v>4930.01</v>
      </c>
      <c r="E1224" s="184">
        <f t="shared" si="20"/>
        <v>111.53868778280544</v>
      </c>
    </row>
    <row r="1225" spans="1:5" s="2" customFormat="1" x14ac:dyDescent="0.25">
      <c r="A1225" s="87" t="s">
        <v>200</v>
      </c>
      <c r="B1225" s="88">
        <v>4420</v>
      </c>
      <c r="C1225" s="88">
        <v>4420</v>
      </c>
      <c r="D1225" s="88">
        <v>4930.01</v>
      </c>
      <c r="E1225" s="183">
        <f t="shared" si="20"/>
        <v>111.53868778280544</v>
      </c>
    </row>
    <row r="1226" spans="1:5" x14ac:dyDescent="0.25">
      <c r="A1226" s="80" t="s">
        <v>52</v>
      </c>
      <c r="B1226" s="75">
        <v>4420</v>
      </c>
      <c r="C1226" s="75">
        <v>4420</v>
      </c>
      <c r="D1226" s="75">
        <v>4930.01</v>
      </c>
      <c r="E1226" s="182">
        <f t="shared" si="20"/>
        <v>111.53868778280544</v>
      </c>
    </row>
    <row r="1227" spans="1:5" x14ac:dyDescent="0.25">
      <c r="A1227" s="81" t="s">
        <v>60</v>
      </c>
      <c r="B1227" s="92"/>
      <c r="C1227" s="92"/>
      <c r="D1227" s="77">
        <v>4930.01</v>
      </c>
      <c r="E1227" s="185"/>
    </row>
    <row r="1228" spans="1:5" x14ac:dyDescent="0.25">
      <c r="A1228" s="78" t="s">
        <v>456</v>
      </c>
      <c r="B1228" s="79">
        <v>1072411</v>
      </c>
      <c r="C1228" s="79">
        <v>1072411</v>
      </c>
      <c r="D1228" s="79">
        <v>645972.14</v>
      </c>
      <c r="E1228" s="184">
        <f t="shared" si="20"/>
        <v>60.235501127832528</v>
      </c>
    </row>
    <row r="1229" spans="1:5" s="2" customFormat="1" x14ac:dyDescent="0.25">
      <c r="A1229" s="87" t="s">
        <v>195</v>
      </c>
      <c r="B1229" s="88">
        <v>24000</v>
      </c>
      <c r="C1229" s="88">
        <v>24000</v>
      </c>
      <c r="D1229" s="88">
        <v>8044.73</v>
      </c>
      <c r="E1229" s="183">
        <f t="shared" si="20"/>
        <v>33.519708333333334</v>
      </c>
    </row>
    <row r="1230" spans="1:5" x14ac:dyDescent="0.25">
      <c r="A1230" s="80" t="s">
        <v>117</v>
      </c>
      <c r="B1230" s="75">
        <v>10000</v>
      </c>
      <c r="C1230" s="75">
        <v>10000</v>
      </c>
      <c r="D1230" s="75">
        <v>0</v>
      </c>
      <c r="E1230" s="182">
        <f t="shared" si="20"/>
        <v>0</v>
      </c>
    </row>
    <row r="1231" spans="1:5" x14ac:dyDescent="0.25">
      <c r="A1231" s="80" t="s">
        <v>133</v>
      </c>
      <c r="B1231" s="75">
        <v>14000</v>
      </c>
      <c r="C1231" s="75">
        <v>14000</v>
      </c>
      <c r="D1231" s="75">
        <v>8044.73</v>
      </c>
      <c r="E1231" s="182">
        <f t="shared" si="20"/>
        <v>57.462357142857137</v>
      </c>
    </row>
    <row r="1232" spans="1:5" x14ac:dyDescent="0.25">
      <c r="A1232" s="81" t="s">
        <v>135</v>
      </c>
      <c r="B1232" s="92"/>
      <c r="C1232" s="92"/>
      <c r="D1232" s="77">
        <v>8044.73</v>
      </c>
      <c r="E1232" s="185"/>
    </row>
    <row r="1233" spans="1:5" s="2" customFormat="1" x14ac:dyDescent="0.25">
      <c r="A1233" s="87" t="s">
        <v>200</v>
      </c>
      <c r="B1233" s="88">
        <v>1048411</v>
      </c>
      <c r="C1233" s="88">
        <v>1048411</v>
      </c>
      <c r="D1233" s="88">
        <v>637927.41</v>
      </c>
      <c r="E1233" s="183">
        <f t="shared" si="20"/>
        <v>60.847073332881862</v>
      </c>
    </row>
    <row r="1234" spans="1:5" x14ac:dyDescent="0.25">
      <c r="A1234" s="80" t="s">
        <v>52</v>
      </c>
      <c r="B1234" s="75">
        <v>406057</v>
      </c>
      <c r="C1234" s="75">
        <v>406057</v>
      </c>
      <c r="D1234" s="75">
        <v>431503.99</v>
      </c>
      <c r="E1234" s="182">
        <f t="shared" si="20"/>
        <v>106.26685169816059</v>
      </c>
    </row>
    <row r="1235" spans="1:5" x14ac:dyDescent="0.25">
      <c r="A1235" s="81" t="s">
        <v>54</v>
      </c>
      <c r="B1235" s="92"/>
      <c r="C1235" s="92"/>
      <c r="D1235" s="77">
        <v>10973.26</v>
      </c>
      <c r="E1235" s="185"/>
    </row>
    <row r="1236" spans="1:5" x14ac:dyDescent="0.25">
      <c r="A1236" s="81" t="s">
        <v>56</v>
      </c>
      <c r="B1236" s="92"/>
      <c r="C1236" s="92"/>
      <c r="D1236" s="77">
        <v>6383.5</v>
      </c>
      <c r="E1236" s="185"/>
    </row>
    <row r="1237" spans="1:5" x14ac:dyDescent="0.25">
      <c r="A1237" s="81" t="s">
        <v>57</v>
      </c>
      <c r="B1237" s="92"/>
      <c r="C1237" s="92"/>
      <c r="D1237" s="77">
        <v>3191.65</v>
      </c>
      <c r="E1237" s="185"/>
    </row>
    <row r="1238" spans="1:5" x14ac:dyDescent="0.25">
      <c r="A1238" s="81" t="s">
        <v>59</v>
      </c>
      <c r="B1238" s="92"/>
      <c r="C1238" s="92"/>
      <c r="D1238" s="77">
        <v>126670.5</v>
      </c>
      <c r="E1238" s="185"/>
    </row>
    <row r="1239" spans="1:5" x14ac:dyDescent="0.25">
      <c r="A1239" s="81" t="s">
        <v>60</v>
      </c>
      <c r="B1239" s="92"/>
      <c r="C1239" s="92"/>
      <c r="D1239" s="77">
        <v>30035.37</v>
      </c>
      <c r="E1239" s="185"/>
    </row>
    <row r="1240" spans="1:5" x14ac:dyDescent="0.25">
      <c r="A1240" s="81" t="s">
        <v>62</v>
      </c>
      <c r="B1240" s="92"/>
      <c r="C1240" s="92"/>
      <c r="D1240" s="77">
        <v>50.48</v>
      </c>
      <c r="E1240" s="185"/>
    </row>
    <row r="1241" spans="1:5" x14ac:dyDescent="0.25">
      <c r="A1241" s="81" t="s">
        <v>380</v>
      </c>
      <c r="B1241" s="92"/>
      <c r="C1241" s="92"/>
      <c r="D1241" s="77">
        <v>45451.11</v>
      </c>
      <c r="E1241" s="185"/>
    </row>
    <row r="1242" spans="1:5" x14ac:dyDescent="0.25">
      <c r="A1242" s="81" t="s">
        <v>66</v>
      </c>
      <c r="B1242" s="92"/>
      <c r="C1242" s="92"/>
      <c r="D1242" s="77">
        <v>21129.49</v>
      </c>
      <c r="E1242" s="185"/>
    </row>
    <row r="1243" spans="1:5" x14ac:dyDescent="0.25">
      <c r="A1243" s="81" t="s">
        <v>67</v>
      </c>
      <c r="B1243" s="92"/>
      <c r="C1243" s="92"/>
      <c r="D1243" s="77">
        <v>4660.3500000000004</v>
      </c>
      <c r="E1243" s="185"/>
    </row>
    <row r="1244" spans="1:5" x14ac:dyDescent="0.25">
      <c r="A1244" s="81" t="s">
        <v>68</v>
      </c>
      <c r="B1244" s="92"/>
      <c r="C1244" s="92"/>
      <c r="D1244" s="77">
        <v>2700</v>
      </c>
      <c r="E1244" s="185"/>
    </row>
    <row r="1245" spans="1:5" x14ac:dyDescent="0.25">
      <c r="A1245" s="81" t="s">
        <v>69</v>
      </c>
      <c r="B1245" s="92"/>
      <c r="C1245" s="92"/>
      <c r="D1245" s="77">
        <v>442.27</v>
      </c>
      <c r="E1245" s="185"/>
    </row>
    <row r="1246" spans="1:5" x14ac:dyDescent="0.25">
      <c r="A1246" s="81" t="s">
        <v>70</v>
      </c>
      <c r="B1246" s="92"/>
      <c r="C1246" s="92"/>
      <c r="D1246" s="77">
        <v>33.75</v>
      </c>
      <c r="E1246" s="185"/>
    </row>
    <row r="1247" spans="1:5" x14ac:dyDescent="0.25">
      <c r="A1247" s="81" t="s">
        <v>72</v>
      </c>
      <c r="B1247" s="92"/>
      <c r="C1247" s="92"/>
      <c r="D1247" s="77">
        <v>1885.61</v>
      </c>
      <c r="E1247" s="185"/>
    </row>
    <row r="1248" spans="1:5" x14ac:dyDescent="0.25">
      <c r="A1248" s="81" t="s">
        <v>74</v>
      </c>
      <c r="B1248" s="92"/>
      <c r="C1248" s="92"/>
      <c r="D1248" s="77">
        <v>42797.51</v>
      </c>
      <c r="E1248" s="185"/>
    </row>
    <row r="1249" spans="1:5" x14ac:dyDescent="0.25">
      <c r="A1249" s="81" t="s">
        <v>80</v>
      </c>
      <c r="B1249" s="92"/>
      <c r="C1249" s="92"/>
      <c r="D1249" s="77">
        <v>1066.6500000000001</v>
      </c>
      <c r="E1249" s="185"/>
    </row>
    <row r="1250" spans="1:5" x14ac:dyDescent="0.25">
      <c r="A1250" s="81" t="s">
        <v>81</v>
      </c>
      <c r="B1250" s="92"/>
      <c r="C1250" s="92"/>
      <c r="D1250" s="77">
        <v>25</v>
      </c>
      <c r="E1250" s="185"/>
    </row>
    <row r="1251" spans="1:5" x14ac:dyDescent="0.25">
      <c r="A1251" s="81" t="s">
        <v>82</v>
      </c>
      <c r="B1251" s="92"/>
      <c r="C1251" s="92"/>
      <c r="D1251" s="77">
        <v>776</v>
      </c>
      <c r="E1251" s="185"/>
    </row>
    <row r="1252" spans="1:5" x14ac:dyDescent="0.25">
      <c r="A1252" s="81" t="s">
        <v>83</v>
      </c>
      <c r="B1252" s="92"/>
      <c r="C1252" s="92"/>
      <c r="D1252" s="77">
        <v>133231.49</v>
      </c>
      <c r="E1252" s="185"/>
    </row>
    <row r="1253" spans="1:5" x14ac:dyDescent="0.25">
      <c r="A1253" s="80" t="s">
        <v>84</v>
      </c>
      <c r="B1253" s="75">
        <v>1000</v>
      </c>
      <c r="C1253" s="75">
        <v>1000</v>
      </c>
      <c r="D1253" s="75">
        <v>7252.89</v>
      </c>
      <c r="E1253" s="182">
        <f t="shared" si="20"/>
        <v>725.2890000000001</v>
      </c>
    </row>
    <row r="1254" spans="1:5" x14ac:dyDescent="0.25">
      <c r="A1254" s="81" t="s">
        <v>87</v>
      </c>
      <c r="B1254" s="92"/>
      <c r="C1254" s="92"/>
      <c r="D1254" s="77">
        <v>0.45</v>
      </c>
      <c r="E1254" s="185"/>
    </row>
    <row r="1255" spans="1:5" x14ac:dyDescent="0.25">
      <c r="A1255" s="81" t="s">
        <v>89</v>
      </c>
      <c r="B1255" s="92"/>
      <c r="C1255" s="92"/>
      <c r="D1255" s="77">
        <v>7252.44</v>
      </c>
      <c r="E1255" s="185"/>
    </row>
    <row r="1256" spans="1:5" x14ac:dyDescent="0.25">
      <c r="A1256" s="80" t="s">
        <v>117</v>
      </c>
      <c r="B1256" s="75">
        <v>456354</v>
      </c>
      <c r="C1256" s="75">
        <v>456354</v>
      </c>
      <c r="D1256" s="75">
        <v>185907.38</v>
      </c>
      <c r="E1256" s="182">
        <f t="shared" si="20"/>
        <v>40.737537087436507</v>
      </c>
    </row>
    <row r="1257" spans="1:5" x14ac:dyDescent="0.25">
      <c r="A1257" s="81" t="s">
        <v>121</v>
      </c>
      <c r="B1257" s="92"/>
      <c r="C1257" s="92"/>
      <c r="D1257" s="77">
        <v>23058.17</v>
      </c>
      <c r="E1257" s="185"/>
    </row>
    <row r="1258" spans="1:5" x14ac:dyDescent="0.25">
      <c r="A1258" s="81" t="s">
        <v>122</v>
      </c>
      <c r="B1258" s="92"/>
      <c r="C1258" s="92"/>
      <c r="D1258" s="77">
        <v>138.99</v>
      </c>
      <c r="E1258" s="185"/>
    </row>
    <row r="1259" spans="1:5" x14ac:dyDescent="0.25">
      <c r="A1259" s="81" t="s">
        <v>205</v>
      </c>
      <c r="B1259" s="92"/>
      <c r="C1259" s="92"/>
      <c r="D1259" s="77">
        <v>9902.8799999999992</v>
      </c>
      <c r="E1259" s="185"/>
    </row>
    <row r="1260" spans="1:5" x14ac:dyDescent="0.25">
      <c r="A1260" s="81" t="s">
        <v>125</v>
      </c>
      <c r="B1260" s="92"/>
      <c r="C1260" s="92"/>
      <c r="D1260" s="77">
        <v>149807.10999999999</v>
      </c>
      <c r="E1260" s="185"/>
    </row>
    <row r="1261" spans="1:5" x14ac:dyDescent="0.25">
      <c r="A1261" s="81" t="s">
        <v>129</v>
      </c>
      <c r="B1261" s="92"/>
      <c r="C1261" s="92"/>
      <c r="D1261" s="77">
        <v>3000.23</v>
      </c>
      <c r="E1261" s="185"/>
    </row>
    <row r="1262" spans="1:5" x14ac:dyDescent="0.25">
      <c r="A1262" s="80" t="s">
        <v>133</v>
      </c>
      <c r="B1262" s="75">
        <v>185000</v>
      </c>
      <c r="C1262" s="75">
        <v>185000</v>
      </c>
      <c r="D1262" s="75">
        <v>13263.15</v>
      </c>
      <c r="E1262" s="182">
        <f t="shared" si="20"/>
        <v>7.1692702702702702</v>
      </c>
    </row>
    <row r="1263" spans="1:5" x14ac:dyDescent="0.25">
      <c r="A1263" s="81" t="s">
        <v>135</v>
      </c>
      <c r="B1263" s="92"/>
      <c r="C1263" s="92"/>
      <c r="D1263" s="77">
        <v>13263.15</v>
      </c>
      <c r="E1263" s="185"/>
    </row>
    <row r="1264" spans="1:5" x14ac:dyDescent="0.25">
      <c r="A1264" s="74" t="s">
        <v>435</v>
      </c>
      <c r="B1264" s="75">
        <v>185284</v>
      </c>
      <c r="C1264" s="75">
        <v>185284</v>
      </c>
      <c r="D1264" s="75">
        <v>116170.09</v>
      </c>
      <c r="E1264" s="182">
        <f t="shared" si="20"/>
        <v>62.698392737635203</v>
      </c>
    </row>
    <row r="1265" spans="1:5" x14ac:dyDescent="0.25">
      <c r="A1265" s="78" t="s">
        <v>436</v>
      </c>
      <c r="B1265" s="79">
        <v>185284</v>
      </c>
      <c r="C1265" s="79">
        <v>185284</v>
      </c>
      <c r="D1265" s="79">
        <v>116170.09</v>
      </c>
      <c r="E1265" s="184">
        <f t="shared" si="20"/>
        <v>62.698392737635203</v>
      </c>
    </row>
    <row r="1266" spans="1:5" s="2" customFormat="1" x14ac:dyDescent="0.25">
      <c r="A1266" s="87" t="s">
        <v>195</v>
      </c>
      <c r="B1266" s="88">
        <v>118194</v>
      </c>
      <c r="C1266" s="88">
        <v>118194</v>
      </c>
      <c r="D1266" s="88">
        <v>116170.09</v>
      </c>
      <c r="E1266" s="183">
        <f t="shared" si="20"/>
        <v>98.28763727431172</v>
      </c>
    </row>
    <row r="1267" spans="1:5" x14ac:dyDescent="0.25">
      <c r="A1267" s="80" t="s">
        <v>52</v>
      </c>
      <c r="B1267" s="75">
        <v>50000</v>
      </c>
      <c r="C1267" s="75">
        <v>50000</v>
      </c>
      <c r="D1267" s="75">
        <v>50000</v>
      </c>
      <c r="E1267" s="182">
        <f t="shared" si="20"/>
        <v>100</v>
      </c>
    </row>
    <row r="1268" spans="1:5" x14ac:dyDescent="0.25">
      <c r="A1268" s="81" t="s">
        <v>67</v>
      </c>
      <c r="B1268" s="92"/>
      <c r="C1268" s="92"/>
      <c r="D1268" s="77">
        <v>50000</v>
      </c>
      <c r="E1268" s="185"/>
    </row>
    <row r="1269" spans="1:5" x14ac:dyDescent="0.25">
      <c r="A1269" s="80" t="s">
        <v>117</v>
      </c>
      <c r="B1269" s="75">
        <v>5000</v>
      </c>
      <c r="C1269" s="75">
        <v>5000</v>
      </c>
      <c r="D1269" s="75">
        <v>4607.59</v>
      </c>
      <c r="E1269" s="182">
        <f t="shared" si="20"/>
        <v>92.151800000000009</v>
      </c>
    </row>
    <row r="1270" spans="1:5" x14ac:dyDescent="0.25">
      <c r="A1270" s="81" t="s">
        <v>121</v>
      </c>
      <c r="B1270" s="92"/>
      <c r="C1270" s="92"/>
      <c r="D1270" s="77">
        <v>1572.5</v>
      </c>
      <c r="E1270" s="185"/>
    </row>
    <row r="1271" spans="1:5" x14ac:dyDescent="0.25">
      <c r="A1271" s="81" t="s">
        <v>125</v>
      </c>
      <c r="B1271" s="92"/>
      <c r="C1271" s="92"/>
      <c r="D1271" s="77">
        <v>3035.09</v>
      </c>
      <c r="E1271" s="185"/>
    </row>
    <row r="1272" spans="1:5" x14ac:dyDescent="0.25">
      <c r="A1272" s="80" t="s">
        <v>133</v>
      </c>
      <c r="B1272" s="75">
        <v>63194</v>
      </c>
      <c r="C1272" s="75">
        <v>63194</v>
      </c>
      <c r="D1272" s="75">
        <v>61562.5</v>
      </c>
      <c r="E1272" s="182">
        <f t="shared" si="20"/>
        <v>97.418267557046562</v>
      </c>
    </row>
    <row r="1273" spans="1:5" x14ac:dyDescent="0.25">
      <c r="A1273" s="81" t="s">
        <v>135</v>
      </c>
      <c r="B1273" s="92"/>
      <c r="C1273" s="92"/>
      <c r="D1273" s="77">
        <v>61562.5</v>
      </c>
      <c r="E1273" s="185"/>
    </row>
    <row r="1274" spans="1:5" s="2" customFormat="1" x14ac:dyDescent="0.25">
      <c r="A1274" s="87" t="s">
        <v>200</v>
      </c>
      <c r="B1274" s="88">
        <v>67090</v>
      </c>
      <c r="C1274" s="88">
        <v>67090</v>
      </c>
      <c r="D1274" s="93"/>
      <c r="E1274" s="183">
        <f t="shared" si="20"/>
        <v>0</v>
      </c>
    </row>
    <row r="1275" spans="1:5" x14ac:dyDescent="0.25">
      <c r="A1275" s="80" t="s">
        <v>133</v>
      </c>
      <c r="B1275" s="75">
        <v>67090</v>
      </c>
      <c r="C1275" s="75">
        <v>67090</v>
      </c>
      <c r="D1275" s="75">
        <v>0</v>
      </c>
      <c r="E1275" s="182">
        <f t="shared" ref="E1275:E1336" si="21">D1275/C1275*100</f>
        <v>0</v>
      </c>
    </row>
    <row r="1276" spans="1:5" x14ac:dyDescent="0.25">
      <c r="A1276" s="74" t="s">
        <v>458</v>
      </c>
      <c r="B1276" s="75">
        <v>56680992</v>
      </c>
      <c r="C1276" s="75">
        <v>56680992</v>
      </c>
      <c r="D1276" s="75">
        <v>56831533.060000002</v>
      </c>
      <c r="E1276" s="182">
        <f t="shared" si="21"/>
        <v>100.26559355206768</v>
      </c>
    </row>
    <row r="1277" spans="1:5" x14ac:dyDescent="0.25">
      <c r="A1277" s="78" t="s">
        <v>459</v>
      </c>
      <c r="B1277" s="79">
        <v>53081789</v>
      </c>
      <c r="C1277" s="79">
        <v>53081789</v>
      </c>
      <c r="D1277" s="79">
        <v>53910649.969999999</v>
      </c>
      <c r="E1277" s="184">
        <f t="shared" si="21"/>
        <v>101.56147896597834</v>
      </c>
    </row>
    <row r="1278" spans="1:5" s="2" customFormat="1" x14ac:dyDescent="0.25">
      <c r="A1278" s="87" t="s">
        <v>202</v>
      </c>
      <c r="B1278" s="88">
        <v>181582</v>
      </c>
      <c r="C1278" s="88">
        <v>181582</v>
      </c>
      <c r="D1278" s="88">
        <v>139120.6</v>
      </c>
      <c r="E1278" s="183">
        <f t="shared" si="21"/>
        <v>76.61585399433865</v>
      </c>
    </row>
    <row r="1279" spans="1:5" x14ac:dyDescent="0.25">
      <c r="A1279" s="80" t="s">
        <v>45</v>
      </c>
      <c r="B1279" s="75">
        <v>786</v>
      </c>
      <c r="C1279" s="75">
        <v>786</v>
      </c>
      <c r="D1279" s="75">
        <v>0</v>
      </c>
      <c r="E1279" s="182">
        <f t="shared" si="21"/>
        <v>0</v>
      </c>
    </row>
    <row r="1280" spans="1:5" x14ac:dyDescent="0.25">
      <c r="A1280" s="80" t="s">
        <v>52</v>
      </c>
      <c r="B1280" s="75">
        <v>178891</v>
      </c>
      <c r="C1280" s="75">
        <v>178891</v>
      </c>
      <c r="D1280" s="75">
        <v>137750.42000000001</v>
      </c>
      <c r="E1280" s="182">
        <f t="shared" si="21"/>
        <v>77.002431648322172</v>
      </c>
    </row>
    <row r="1281" spans="1:5" x14ac:dyDescent="0.25">
      <c r="A1281" s="81" t="s">
        <v>54</v>
      </c>
      <c r="B1281" s="92"/>
      <c r="C1281" s="92"/>
      <c r="D1281" s="77">
        <v>7328.34</v>
      </c>
      <c r="E1281" s="185"/>
    </row>
    <row r="1282" spans="1:5" x14ac:dyDescent="0.25">
      <c r="A1282" s="81" t="s">
        <v>56</v>
      </c>
      <c r="B1282" s="92"/>
      <c r="C1282" s="92"/>
      <c r="D1282" s="77">
        <v>2854.29</v>
      </c>
      <c r="E1282" s="185"/>
    </row>
    <row r="1283" spans="1:5" x14ac:dyDescent="0.25">
      <c r="A1283" s="81" t="s">
        <v>57</v>
      </c>
      <c r="B1283" s="92"/>
      <c r="C1283" s="92"/>
      <c r="D1283" s="77">
        <v>2761.77</v>
      </c>
      <c r="E1283" s="185"/>
    </row>
    <row r="1284" spans="1:5" x14ac:dyDescent="0.25">
      <c r="A1284" s="81" t="s">
        <v>59</v>
      </c>
      <c r="B1284" s="92"/>
      <c r="C1284" s="92"/>
      <c r="D1284" s="77">
        <v>12623.29</v>
      </c>
      <c r="E1284" s="185"/>
    </row>
    <row r="1285" spans="1:5" x14ac:dyDescent="0.25">
      <c r="A1285" s="81" t="s">
        <v>60</v>
      </c>
      <c r="B1285" s="92"/>
      <c r="C1285" s="92"/>
      <c r="D1285" s="77">
        <v>3990.19</v>
      </c>
      <c r="E1285" s="185"/>
    </row>
    <row r="1286" spans="1:5" x14ac:dyDescent="0.25">
      <c r="A1286" s="81" t="s">
        <v>61</v>
      </c>
      <c r="B1286" s="92"/>
      <c r="C1286" s="92"/>
      <c r="D1286" s="77">
        <v>7815.33</v>
      </c>
      <c r="E1286" s="185"/>
    </row>
    <row r="1287" spans="1:5" x14ac:dyDescent="0.25">
      <c r="A1287" s="81" t="s">
        <v>62</v>
      </c>
      <c r="B1287" s="92"/>
      <c r="C1287" s="92"/>
      <c r="D1287" s="77">
        <v>6030.19</v>
      </c>
      <c r="E1287" s="185"/>
    </row>
    <row r="1288" spans="1:5" x14ac:dyDescent="0.25">
      <c r="A1288" s="81" t="s">
        <v>380</v>
      </c>
      <c r="B1288" s="92"/>
      <c r="C1288" s="92"/>
      <c r="D1288" s="77">
        <v>8219.3799999999992</v>
      </c>
      <c r="E1288" s="185"/>
    </row>
    <row r="1289" spans="1:5" x14ac:dyDescent="0.25">
      <c r="A1289" s="81" t="s">
        <v>64</v>
      </c>
      <c r="B1289" s="92"/>
      <c r="C1289" s="92"/>
      <c r="D1289" s="77">
        <v>23.99</v>
      </c>
      <c r="E1289" s="185"/>
    </row>
    <row r="1290" spans="1:5" x14ac:dyDescent="0.25">
      <c r="A1290" s="81" t="s">
        <v>66</v>
      </c>
      <c r="B1290" s="92"/>
      <c r="C1290" s="92"/>
      <c r="D1290" s="77">
        <v>1964.37</v>
      </c>
      <c r="E1290" s="185"/>
    </row>
    <row r="1291" spans="1:5" x14ac:dyDescent="0.25">
      <c r="A1291" s="81" t="s">
        <v>67</v>
      </c>
      <c r="B1291" s="92"/>
      <c r="C1291" s="92"/>
      <c r="D1291" s="77">
        <v>33697.72</v>
      </c>
      <c r="E1291" s="185"/>
    </row>
    <row r="1292" spans="1:5" x14ac:dyDescent="0.25">
      <c r="A1292" s="81" t="s">
        <v>69</v>
      </c>
      <c r="B1292" s="92"/>
      <c r="C1292" s="92"/>
      <c r="D1292" s="77">
        <v>3082.42</v>
      </c>
      <c r="E1292" s="185"/>
    </row>
    <row r="1293" spans="1:5" x14ac:dyDescent="0.25">
      <c r="A1293" s="81" t="s">
        <v>70</v>
      </c>
      <c r="B1293" s="92"/>
      <c r="C1293" s="92"/>
      <c r="D1293" s="77">
        <v>422.17</v>
      </c>
      <c r="E1293" s="185"/>
    </row>
    <row r="1294" spans="1:5" x14ac:dyDescent="0.25">
      <c r="A1294" s="81" t="s">
        <v>71</v>
      </c>
      <c r="B1294" s="92"/>
      <c r="C1294" s="92"/>
      <c r="D1294" s="77">
        <v>1709.64</v>
      </c>
      <c r="E1294" s="185"/>
    </row>
    <row r="1295" spans="1:5" x14ac:dyDescent="0.25">
      <c r="A1295" s="81" t="s">
        <v>72</v>
      </c>
      <c r="B1295" s="92"/>
      <c r="C1295" s="92"/>
      <c r="D1295" s="77">
        <v>5854.49</v>
      </c>
      <c r="E1295" s="185"/>
    </row>
    <row r="1296" spans="1:5" x14ac:dyDescent="0.25">
      <c r="A1296" s="81" t="s">
        <v>73</v>
      </c>
      <c r="B1296" s="92"/>
      <c r="C1296" s="92"/>
      <c r="D1296" s="77">
        <v>1995.04</v>
      </c>
      <c r="E1296" s="185"/>
    </row>
    <row r="1297" spans="1:5" x14ac:dyDescent="0.25">
      <c r="A1297" s="81" t="s">
        <v>74</v>
      </c>
      <c r="B1297" s="92"/>
      <c r="C1297" s="92"/>
      <c r="D1297" s="77">
        <v>16277.21</v>
      </c>
      <c r="E1297" s="185"/>
    </row>
    <row r="1298" spans="1:5" x14ac:dyDescent="0.25">
      <c r="A1298" s="81" t="s">
        <v>79</v>
      </c>
      <c r="B1298" s="92"/>
      <c r="C1298" s="92"/>
      <c r="D1298" s="77">
        <v>637.53</v>
      </c>
      <c r="E1298" s="185"/>
    </row>
    <row r="1299" spans="1:5" x14ac:dyDescent="0.25">
      <c r="A1299" s="81" t="s">
        <v>80</v>
      </c>
      <c r="B1299" s="92"/>
      <c r="C1299" s="92"/>
      <c r="D1299" s="77">
        <v>584.37</v>
      </c>
      <c r="E1299" s="185"/>
    </row>
    <row r="1300" spans="1:5" x14ac:dyDescent="0.25">
      <c r="A1300" s="81" t="s">
        <v>81</v>
      </c>
      <c r="B1300" s="92"/>
      <c r="C1300" s="92"/>
      <c r="D1300" s="77">
        <v>25</v>
      </c>
      <c r="E1300" s="185"/>
    </row>
    <row r="1301" spans="1:5" x14ac:dyDescent="0.25">
      <c r="A1301" s="81" t="s">
        <v>82</v>
      </c>
      <c r="B1301" s="92"/>
      <c r="C1301" s="92"/>
      <c r="D1301" s="77">
        <v>477.32</v>
      </c>
      <c r="E1301" s="185"/>
    </row>
    <row r="1302" spans="1:5" x14ac:dyDescent="0.25">
      <c r="A1302" s="81" t="s">
        <v>83</v>
      </c>
      <c r="B1302" s="92"/>
      <c r="C1302" s="92"/>
      <c r="D1302" s="77">
        <v>19376.37</v>
      </c>
      <c r="E1302" s="185"/>
    </row>
    <row r="1303" spans="1:5" x14ac:dyDescent="0.25">
      <c r="A1303" s="80" t="s">
        <v>84</v>
      </c>
      <c r="B1303" s="75">
        <v>405</v>
      </c>
      <c r="C1303" s="75">
        <v>405</v>
      </c>
      <c r="D1303" s="75">
        <v>561.04</v>
      </c>
      <c r="E1303" s="182">
        <f t="shared" si="21"/>
        <v>138.52839506172839</v>
      </c>
    </row>
    <row r="1304" spans="1:5" x14ac:dyDescent="0.25">
      <c r="A1304" s="81" t="s">
        <v>87</v>
      </c>
      <c r="B1304" s="92"/>
      <c r="C1304" s="92"/>
      <c r="D1304" s="77">
        <v>559.29999999999995</v>
      </c>
      <c r="E1304" s="185"/>
    </row>
    <row r="1305" spans="1:5" x14ac:dyDescent="0.25">
      <c r="A1305" s="81" t="s">
        <v>89</v>
      </c>
      <c r="B1305" s="92"/>
      <c r="C1305" s="92"/>
      <c r="D1305" s="77">
        <v>1.74</v>
      </c>
      <c r="E1305" s="185"/>
    </row>
    <row r="1306" spans="1:5" x14ac:dyDescent="0.25">
      <c r="A1306" s="80" t="s">
        <v>102</v>
      </c>
      <c r="B1306" s="75">
        <v>500</v>
      </c>
      <c r="C1306" s="75">
        <v>500</v>
      </c>
      <c r="D1306" s="75">
        <v>809.14</v>
      </c>
      <c r="E1306" s="182">
        <f t="shared" si="21"/>
        <v>161.828</v>
      </c>
    </row>
    <row r="1307" spans="1:5" x14ac:dyDescent="0.25">
      <c r="A1307" s="81" t="s">
        <v>105</v>
      </c>
      <c r="B1307" s="92"/>
      <c r="C1307" s="92"/>
      <c r="D1307" s="77">
        <v>809.14</v>
      </c>
      <c r="E1307" s="185"/>
    </row>
    <row r="1308" spans="1:5" x14ac:dyDescent="0.25">
      <c r="A1308" s="80" t="s">
        <v>106</v>
      </c>
      <c r="B1308" s="75">
        <v>1000</v>
      </c>
      <c r="C1308" s="75">
        <v>1000</v>
      </c>
      <c r="D1308" s="75">
        <v>0</v>
      </c>
      <c r="E1308" s="182">
        <f t="shared" si="21"/>
        <v>0</v>
      </c>
    </row>
    <row r="1309" spans="1:5" s="2" customFormat="1" x14ac:dyDescent="0.25">
      <c r="A1309" s="87" t="s">
        <v>198</v>
      </c>
      <c r="B1309" s="88">
        <v>217260</v>
      </c>
      <c r="C1309" s="88">
        <v>217260</v>
      </c>
      <c r="D1309" s="88">
        <v>193209.04</v>
      </c>
      <c r="E1309" s="183">
        <f t="shared" si="21"/>
        <v>88.929872042713797</v>
      </c>
    </row>
    <row r="1310" spans="1:5" x14ac:dyDescent="0.25">
      <c r="A1310" s="80" t="s">
        <v>45</v>
      </c>
      <c r="B1310" s="75">
        <v>100</v>
      </c>
      <c r="C1310" s="75">
        <v>100</v>
      </c>
      <c r="D1310" s="75">
        <v>0</v>
      </c>
      <c r="E1310" s="182">
        <f t="shared" si="21"/>
        <v>0</v>
      </c>
    </row>
    <row r="1311" spans="1:5" x14ac:dyDescent="0.25">
      <c r="A1311" s="80" t="s">
        <v>52</v>
      </c>
      <c r="B1311" s="75">
        <v>217150</v>
      </c>
      <c r="C1311" s="75">
        <v>217150</v>
      </c>
      <c r="D1311" s="75">
        <v>193200.25</v>
      </c>
      <c r="E1311" s="182">
        <f t="shared" si="21"/>
        <v>88.97087266866221</v>
      </c>
    </row>
    <row r="1312" spans="1:5" x14ac:dyDescent="0.25">
      <c r="A1312" s="81" t="s">
        <v>54</v>
      </c>
      <c r="B1312" s="92"/>
      <c r="C1312" s="92"/>
      <c r="D1312" s="77">
        <v>17103.57</v>
      </c>
      <c r="E1312" s="185"/>
    </row>
    <row r="1313" spans="1:5" x14ac:dyDescent="0.25">
      <c r="A1313" s="81" t="s">
        <v>55</v>
      </c>
      <c r="B1313" s="92"/>
      <c r="C1313" s="92"/>
      <c r="D1313" s="77">
        <v>58.8</v>
      </c>
      <c r="E1313" s="185"/>
    </row>
    <row r="1314" spans="1:5" x14ac:dyDescent="0.25">
      <c r="A1314" s="81" t="s">
        <v>56</v>
      </c>
      <c r="B1314" s="92"/>
      <c r="C1314" s="92"/>
      <c r="D1314" s="77">
        <v>50</v>
      </c>
      <c r="E1314" s="185"/>
    </row>
    <row r="1315" spans="1:5" x14ac:dyDescent="0.25">
      <c r="A1315" s="81" t="s">
        <v>59</v>
      </c>
      <c r="B1315" s="92"/>
      <c r="C1315" s="92"/>
      <c r="D1315" s="77">
        <v>19005.759999999998</v>
      </c>
      <c r="E1315" s="185"/>
    </row>
    <row r="1316" spans="1:5" x14ac:dyDescent="0.25">
      <c r="A1316" s="81" t="s">
        <v>60</v>
      </c>
      <c r="B1316" s="92"/>
      <c r="C1316" s="92"/>
      <c r="D1316" s="77">
        <v>24304.06</v>
      </c>
      <c r="E1316" s="185"/>
    </row>
    <row r="1317" spans="1:5" x14ac:dyDescent="0.25">
      <c r="A1317" s="81" t="s">
        <v>61</v>
      </c>
      <c r="B1317" s="92"/>
      <c r="C1317" s="92"/>
      <c r="D1317" s="77">
        <v>193.1</v>
      </c>
      <c r="E1317" s="185"/>
    </row>
    <row r="1318" spans="1:5" x14ac:dyDescent="0.25">
      <c r="A1318" s="81" t="s">
        <v>62</v>
      </c>
      <c r="B1318" s="92"/>
      <c r="C1318" s="92"/>
      <c r="D1318" s="77">
        <v>144.71</v>
      </c>
      <c r="E1318" s="185"/>
    </row>
    <row r="1319" spans="1:5" x14ac:dyDescent="0.25">
      <c r="A1319" s="81" t="s">
        <v>380</v>
      </c>
      <c r="B1319" s="92"/>
      <c r="C1319" s="92"/>
      <c r="D1319" s="77">
        <v>569.79</v>
      </c>
      <c r="E1319" s="185"/>
    </row>
    <row r="1320" spans="1:5" x14ac:dyDescent="0.25">
      <c r="A1320" s="81" t="s">
        <v>64</v>
      </c>
      <c r="B1320" s="92"/>
      <c r="C1320" s="92"/>
      <c r="D1320" s="77">
        <v>361.43</v>
      </c>
      <c r="E1320" s="185"/>
    </row>
    <row r="1321" spans="1:5" x14ac:dyDescent="0.25">
      <c r="A1321" s="81" t="s">
        <v>66</v>
      </c>
      <c r="B1321" s="92"/>
      <c r="C1321" s="92"/>
      <c r="D1321" s="77">
        <v>7990.2</v>
      </c>
      <c r="E1321" s="185"/>
    </row>
    <row r="1322" spans="1:5" x14ac:dyDescent="0.25">
      <c r="A1322" s="81" t="s">
        <v>67</v>
      </c>
      <c r="B1322" s="92"/>
      <c r="C1322" s="92"/>
      <c r="D1322" s="77">
        <v>18</v>
      </c>
      <c r="E1322" s="185"/>
    </row>
    <row r="1323" spans="1:5" x14ac:dyDescent="0.25">
      <c r="A1323" s="81" t="s">
        <v>68</v>
      </c>
      <c r="B1323" s="92"/>
      <c r="C1323" s="92"/>
      <c r="D1323" s="77">
        <v>25</v>
      </c>
      <c r="E1323" s="185"/>
    </row>
    <row r="1324" spans="1:5" x14ac:dyDescent="0.25">
      <c r="A1324" s="81" t="s">
        <v>69</v>
      </c>
      <c r="B1324" s="92"/>
      <c r="C1324" s="92"/>
      <c r="D1324" s="77">
        <v>22.99</v>
      </c>
      <c r="E1324" s="185"/>
    </row>
    <row r="1325" spans="1:5" x14ac:dyDescent="0.25">
      <c r="A1325" s="81" t="s">
        <v>70</v>
      </c>
      <c r="B1325" s="92"/>
      <c r="C1325" s="92"/>
      <c r="D1325" s="77">
        <v>220.96</v>
      </c>
      <c r="E1325" s="185"/>
    </row>
    <row r="1326" spans="1:5" x14ac:dyDescent="0.25">
      <c r="A1326" s="81" t="s">
        <v>72</v>
      </c>
      <c r="B1326" s="92"/>
      <c r="C1326" s="92"/>
      <c r="D1326" s="77">
        <v>6537.37</v>
      </c>
      <c r="E1326" s="185"/>
    </row>
    <row r="1327" spans="1:5" x14ac:dyDescent="0.25">
      <c r="A1327" s="81" t="s">
        <v>73</v>
      </c>
      <c r="B1327" s="92"/>
      <c r="C1327" s="92"/>
      <c r="D1327" s="77">
        <v>76.319999999999993</v>
      </c>
      <c r="E1327" s="185"/>
    </row>
    <row r="1328" spans="1:5" x14ac:dyDescent="0.25">
      <c r="A1328" s="81" t="s">
        <v>74</v>
      </c>
      <c r="B1328" s="92"/>
      <c r="C1328" s="92"/>
      <c r="D1328" s="77">
        <v>23743.15</v>
      </c>
      <c r="E1328" s="185"/>
    </row>
    <row r="1329" spans="1:5" x14ac:dyDescent="0.25">
      <c r="A1329" s="81" t="s">
        <v>79</v>
      </c>
      <c r="B1329" s="92"/>
      <c r="C1329" s="92"/>
      <c r="D1329" s="77">
        <v>1780.06</v>
      </c>
      <c r="E1329" s="185"/>
    </row>
    <row r="1330" spans="1:5" x14ac:dyDescent="0.25">
      <c r="A1330" s="81" t="s">
        <v>80</v>
      </c>
      <c r="B1330" s="92"/>
      <c r="C1330" s="92"/>
      <c r="D1330" s="77">
        <v>269</v>
      </c>
      <c r="E1330" s="185"/>
    </row>
    <row r="1331" spans="1:5" x14ac:dyDescent="0.25">
      <c r="A1331" s="81" t="s">
        <v>81</v>
      </c>
      <c r="B1331" s="92"/>
      <c r="C1331" s="92"/>
      <c r="D1331" s="77">
        <v>110</v>
      </c>
      <c r="E1331" s="185"/>
    </row>
    <row r="1332" spans="1:5" x14ac:dyDescent="0.25">
      <c r="A1332" s="81" t="s">
        <v>83</v>
      </c>
      <c r="B1332" s="92"/>
      <c r="C1332" s="92"/>
      <c r="D1332" s="77">
        <v>90615.98</v>
      </c>
      <c r="E1332" s="185"/>
    </row>
    <row r="1333" spans="1:5" x14ac:dyDescent="0.25">
      <c r="A1333" s="80" t="s">
        <v>84</v>
      </c>
      <c r="B1333" s="75">
        <v>10</v>
      </c>
      <c r="C1333" s="75">
        <v>10</v>
      </c>
      <c r="D1333" s="75">
        <v>8.7899999999999991</v>
      </c>
      <c r="E1333" s="182">
        <f t="shared" si="21"/>
        <v>87.899999999999991</v>
      </c>
    </row>
    <row r="1334" spans="1:5" x14ac:dyDescent="0.25">
      <c r="A1334" s="81" t="s">
        <v>89</v>
      </c>
      <c r="B1334" s="92"/>
      <c r="C1334" s="92"/>
      <c r="D1334" s="77">
        <v>8.7899999999999991</v>
      </c>
      <c r="E1334" s="185"/>
    </row>
    <row r="1335" spans="1:5" s="2" customFormat="1" x14ac:dyDescent="0.25">
      <c r="A1335" s="87" t="s">
        <v>201</v>
      </c>
      <c r="B1335" s="88">
        <v>2977498</v>
      </c>
      <c r="C1335" s="88">
        <v>2977498</v>
      </c>
      <c r="D1335" s="88">
        <v>3057919.53</v>
      </c>
      <c r="E1335" s="183">
        <f t="shared" si="21"/>
        <v>102.70097679326736</v>
      </c>
    </row>
    <row r="1336" spans="1:5" x14ac:dyDescent="0.25">
      <c r="A1336" s="80" t="s">
        <v>52</v>
      </c>
      <c r="B1336" s="75">
        <v>2942700</v>
      </c>
      <c r="C1336" s="75">
        <v>2942700</v>
      </c>
      <c r="D1336" s="75">
        <v>3030555.6</v>
      </c>
      <c r="E1336" s="182">
        <f t="shared" si="21"/>
        <v>102.98554388826588</v>
      </c>
    </row>
    <row r="1337" spans="1:5" x14ac:dyDescent="0.25">
      <c r="A1337" s="81" t="s">
        <v>54</v>
      </c>
      <c r="B1337" s="92"/>
      <c r="C1337" s="92"/>
      <c r="D1337" s="77">
        <v>138672.76999999999</v>
      </c>
      <c r="E1337" s="185"/>
    </row>
    <row r="1338" spans="1:5" x14ac:dyDescent="0.25">
      <c r="A1338" s="81" t="s">
        <v>55</v>
      </c>
      <c r="B1338" s="92"/>
      <c r="C1338" s="92"/>
      <c r="D1338" s="77">
        <v>184.8</v>
      </c>
      <c r="E1338" s="185"/>
    </row>
    <row r="1339" spans="1:5" x14ac:dyDescent="0.25">
      <c r="A1339" s="81" t="s">
        <v>56</v>
      </c>
      <c r="B1339" s="92"/>
      <c r="C1339" s="92"/>
      <c r="D1339" s="77">
        <v>36426.36</v>
      </c>
      <c r="E1339" s="185"/>
    </row>
    <row r="1340" spans="1:5" x14ac:dyDescent="0.25">
      <c r="A1340" s="81" t="s">
        <v>57</v>
      </c>
      <c r="B1340" s="92"/>
      <c r="C1340" s="92"/>
      <c r="D1340" s="77">
        <v>36179.83</v>
      </c>
      <c r="E1340" s="185"/>
    </row>
    <row r="1341" spans="1:5" x14ac:dyDescent="0.25">
      <c r="A1341" s="81" t="s">
        <v>59</v>
      </c>
      <c r="B1341" s="92"/>
      <c r="C1341" s="92"/>
      <c r="D1341" s="77">
        <v>405700.99</v>
      </c>
      <c r="E1341" s="185"/>
    </row>
    <row r="1342" spans="1:5" x14ac:dyDescent="0.25">
      <c r="A1342" s="81" t="s">
        <v>60</v>
      </c>
      <c r="B1342" s="92"/>
      <c r="C1342" s="92"/>
      <c r="D1342" s="77">
        <v>26931.85</v>
      </c>
      <c r="E1342" s="185"/>
    </row>
    <row r="1343" spans="1:5" x14ac:dyDescent="0.25">
      <c r="A1343" s="81" t="s">
        <v>61</v>
      </c>
      <c r="B1343" s="92"/>
      <c r="C1343" s="92"/>
      <c r="D1343" s="77">
        <v>935617.31</v>
      </c>
      <c r="E1343" s="185"/>
    </row>
    <row r="1344" spans="1:5" x14ac:dyDescent="0.25">
      <c r="A1344" s="81" t="s">
        <v>62</v>
      </c>
      <c r="B1344" s="92"/>
      <c r="C1344" s="92"/>
      <c r="D1344" s="77">
        <v>122808.81</v>
      </c>
      <c r="E1344" s="185"/>
    </row>
    <row r="1345" spans="1:5" x14ac:dyDescent="0.25">
      <c r="A1345" s="81" t="s">
        <v>380</v>
      </c>
      <c r="B1345" s="92"/>
      <c r="C1345" s="92"/>
      <c r="D1345" s="77">
        <v>31438.91</v>
      </c>
      <c r="E1345" s="185"/>
    </row>
    <row r="1346" spans="1:5" x14ac:dyDescent="0.25">
      <c r="A1346" s="81" t="s">
        <v>64</v>
      </c>
      <c r="B1346" s="92"/>
      <c r="C1346" s="92"/>
      <c r="D1346" s="77">
        <v>15247.21</v>
      </c>
      <c r="E1346" s="185"/>
    </row>
    <row r="1347" spans="1:5" x14ac:dyDescent="0.25">
      <c r="A1347" s="81" t="s">
        <v>66</v>
      </c>
      <c r="B1347" s="92"/>
      <c r="C1347" s="92"/>
      <c r="D1347" s="77">
        <v>77431.94</v>
      </c>
      <c r="E1347" s="185"/>
    </row>
    <row r="1348" spans="1:5" x14ac:dyDescent="0.25">
      <c r="A1348" s="81" t="s">
        <v>67</v>
      </c>
      <c r="B1348" s="92"/>
      <c r="C1348" s="92"/>
      <c r="D1348" s="77">
        <v>362314.11</v>
      </c>
      <c r="E1348" s="185"/>
    </row>
    <row r="1349" spans="1:5" x14ac:dyDescent="0.25">
      <c r="A1349" s="81" t="s">
        <v>68</v>
      </c>
      <c r="B1349" s="92"/>
      <c r="C1349" s="92"/>
      <c r="D1349" s="77">
        <v>14233.38</v>
      </c>
      <c r="E1349" s="185"/>
    </row>
    <row r="1350" spans="1:5" x14ac:dyDescent="0.25">
      <c r="A1350" s="81" t="s">
        <v>69</v>
      </c>
      <c r="B1350" s="92"/>
      <c r="C1350" s="92"/>
      <c r="D1350" s="77">
        <v>251465.63</v>
      </c>
      <c r="E1350" s="185"/>
    </row>
    <row r="1351" spans="1:5" x14ac:dyDescent="0.25">
      <c r="A1351" s="81" t="s">
        <v>70</v>
      </c>
      <c r="B1351" s="92"/>
      <c r="C1351" s="92"/>
      <c r="D1351" s="77">
        <v>31179.23</v>
      </c>
      <c r="E1351" s="185"/>
    </row>
    <row r="1352" spans="1:5" x14ac:dyDescent="0.25">
      <c r="A1352" s="81" t="s">
        <v>71</v>
      </c>
      <c r="B1352" s="92"/>
      <c r="C1352" s="92"/>
      <c r="D1352" s="77">
        <v>151840.91</v>
      </c>
      <c r="E1352" s="185"/>
    </row>
    <row r="1353" spans="1:5" x14ac:dyDescent="0.25">
      <c r="A1353" s="81" t="s">
        <v>72</v>
      </c>
      <c r="B1353" s="92"/>
      <c r="C1353" s="92"/>
      <c r="D1353" s="77">
        <v>142608.95999999999</v>
      </c>
      <c r="E1353" s="185"/>
    </row>
    <row r="1354" spans="1:5" x14ac:dyDescent="0.25">
      <c r="A1354" s="81" t="s">
        <v>73</v>
      </c>
      <c r="B1354" s="92"/>
      <c r="C1354" s="92"/>
      <c r="D1354" s="77">
        <v>79421.95</v>
      </c>
      <c r="E1354" s="185"/>
    </row>
    <row r="1355" spans="1:5" x14ac:dyDescent="0.25">
      <c r="A1355" s="81" t="s">
        <v>74</v>
      </c>
      <c r="B1355" s="92"/>
      <c r="C1355" s="92"/>
      <c r="D1355" s="77">
        <v>89282.880000000005</v>
      </c>
      <c r="E1355" s="185"/>
    </row>
    <row r="1356" spans="1:5" x14ac:dyDescent="0.25">
      <c r="A1356" s="81" t="s">
        <v>79</v>
      </c>
      <c r="B1356" s="92"/>
      <c r="C1356" s="92"/>
      <c r="D1356" s="77">
        <v>40522.29</v>
      </c>
      <c r="E1356" s="185"/>
    </row>
    <row r="1357" spans="1:5" x14ac:dyDescent="0.25">
      <c r="A1357" s="81" t="s">
        <v>80</v>
      </c>
      <c r="B1357" s="92"/>
      <c r="C1357" s="92"/>
      <c r="D1357" s="77">
        <v>2463.92</v>
      </c>
      <c r="E1357" s="185"/>
    </row>
    <row r="1358" spans="1:5" x14ac:dyDescent="0.25">
      <c r="A1358" s="81" t="s">
        <v>81</v>
      </c>
      <c r="B1358" s="92"/>
      <c r="C1358" s="92"/>
      <c r="D1358" s="77">
        <v>6267.04</v>
      </c>
      <c r="E1358" s="185"/>
    </row>
    <row r="1359" spans="1:5" x14ac:dyDescent="0.25">
      <c r="A1359" s="81" t="s">
        <v>82</v>
      </c>
      <c r="B1359" s="92"/>
      <c r="C1359" s="92"/>
      <c r="D1359" s="77">
        <v>8130.76</v>
      </c>
      <c r="E1359" s="185"/>
    </row>
    <row r="1360" spans="1:5" x14ac:dyDescent="0.25">
      <c r="A1360" s="81" t="s">
        <v>83</v>
      </c>
      <c r="B1360" s="92"/>
      <c r="C1360" s="92"/>
      <c r="D1360" s="77">
        <v>24183.759999999998</v>
      </c>
      <c r="E1360" s="185"/>
    </row>
    <row r="1361" spans="1:5" x14ac:dyDescent="0.25">
      <c r="A1361" s="80" t="s">
        <v>84</v>
      </c>
      <c r="B1361" s="75">
        <v>32812</v>
      </c>
      <c r="C1361" s="75">
        <v>32812</v>
      </c>
      <c r="D1361" s="75">
        <v>24011.93</v>
      </c>
      <c r="E1361" s="182">
        <f t="shared" ref="E1361:E1401" si="22">D1361/C1361*100</f>
        <v>73.180330366938932</v>
      </c>
    </row>
    <row r="1362" spans="1:5" x14ac:dyDescent="0.25">
      <c r="A1362" s="81" t="s">
        <v>87</v>
      </c>
      <c r="B1362" s="92"/>
      <c r="C1362" s="92"/>
      <c r="D1362" s="77">
        <v>23706.05</v>
      </c>
      <c r="E1362" s="185"/>
    </row>
    <row r="1363" spans="1:5" x14ac:dyDescent="0.25">
      <c r="A1363" s="81" t="s">
        <v>89</v>
      </c>
      <c r="B1363" s="92"/>
      <c r="C1363" s="92"/>
      <c r="D1363" s="77">
        <v>40.43</v>
      </c>
      <c r="E1363" s="185"/>
    </row>
    <row r="1364" spans="1:5" x14ac:dyDescent="0.25">
      <c r="A1364" s="81" t="s">
        <v>90</v>
      </c>
      <c r="B1364" s="92"/>
      <c r="C1364" s="92"/>
      <c r="D1364" s="77">
        <v>265.45</v>
      </c>
      <c r="E1364" s="185"/>
    </row>
    <row r="1365" spans="1:5" x14ac:dyDescent="0.25">
      <c r="A1365" s="80" t="s">
        <v>102</v>
      </c>
      <c r="B1365" s="75">
        <v>100</v>
      </c>
      <c r="C1365" s="75">
        <v>100</v>
      </c>
      <c r="D1365" s="75">
        <v>0</v>
      </c>
      <c r="E1365" s="182">
        <f t="shared" si="22"/>
        <v>0</v>
      </c>
    </row>
    <row r="1366" spans="1:5" x14ac:dyDescent="0.25">
      <c r="A1366" s="80" t="s">
        <v>117</v>
      </c>
      <c r="B1366" s="75">
        <v>1886</v>
      </c>
      <c r="C1366" s="75">
        <v>1886</v>
      </c>
      <c r="D1366" s="75">
        <v>3352</v>
      </c>
      <c r="E1366" s="182">
        <f t="shared" si="22"/>
        <v>177.7306468716861</v>
      </c>
    </row>
    <row r="1367" spans="1:5" x14ac:dyDescent="0.25">
      <c r="A1367" s="81" t="s">
        <v>129</v>
      </c>
      <c r="B1367" s="92"/>
      <c r="C1367" s="92"/>
      <c r="D1367" s="77">
        <v>3352</v>
      </c>
      <c r="E1367" s="185"/>
    </row>
    <row r="1368" spans="1:5" s="2" customFormat="1" x14ac:dyDescent="0.25">
      <c r="A1368" s="87" t="s">
        <v>200</v>
      </c>
      <c r="B1368" s="88">
        <v>49675052</v>
      </c>
      <c r="C1368" s="88">
        <v>49675052</v>
      </c>
      <c r="D1368" s="88">
        <v>50502889.539999999</v>
      </c>
      <c r="E1368" s="183">
        <f t="shared" si="22"/>
        <v>101.66650563345156</v>
      </c>
    </row>
    <row r="1369" spans="1:5" x14ac:dyDescent="0.25">
      <c r="A1369" s="80" t="s">
        <v>45</v>
      </c>
      <c r="B1369" s="75">
        <v>47644426</v>
      </c>
      <c r="C1369" s="75">
        <v>47644426</v>
      </c>
      <c r="D1369" s="75">
        <v>48724960.630000003</v>
      </c>
      <c r="E1369" s="182">
        <f t="shared" si="22"/>
        <v>102.26791404728017</v>
      </c>
    </row>
    <row r="1370" spans="1:5" x14ac:dyDescent="0.25">
      <c r="A1370" s="81" t="s">
        <v>47</v>
      </c>
      <c r="B1370" s="92"/>
      <c r="C1370" s="92"/>
      <c r="D1370" s="77">
        <v>40075396.689999998</v>
      </c>
      <c r="E1370" s="185"/>
    </row>
    <row r="1371" spans="1:5" x14ac:dyDescent="0.25">
      <c r="A1371" s="81" t="s">
        <v>182</v>
      </c>
      <c r="B1371" s="92"/>
      <c r="C1371" s="92"/>
      <c r="D1371" s="77">
        <v>282096.53999999998</v>
      </c>
      <c r="E1371" s="185"/>
    </row>
    <row r="1372" spans="1:5" x14ac:dyDescent="0.25">
      <c r="A1372" s="81" t="s">
        <v>338</v>
      </c>
      <c r="B1372" s="92"/>
      <c r="C1372" s="92"/>
      <c r="D1372" s="77">
        <v>129063.85</v>
      </c>
      <c r="E1372" s="185"/>
    </row>
    <row r="1373" spans="1:5" x14ac:dyDescent="0.25">
      <c r="A1373" s="81" t="s">
        <v>49</v>
      </c>
      <c r="B1373" s="92"/>
      <c r="C1373" s="92"/>
      <c r="D1373" s="77">
        <v>1609700.95</v>
      </c>
      <c r="E1373" s="185"/>
    </row>
    <row r="1374" spans="1:5" x14ac:dyDescent="0.25">
      <c r="A1374" s="81" t="s">
        <v>620</v>
      </c>
      <c r="B1374" s="92"/>
      <c r="C1374" s="92"/>
      <c r="D1374" s="77">
        <v>11905.82</v>
      </c>
      <c r="E1374" s="185"/>
    </row>
    <row r="1375" spans="1:5" x14ac:dyDescent="0.25">
      <c r="A1375" s="81" t="s">
        <v>51</v>
      </c>
      <c r="B1375" s="92"/>
      <c r="C1375" s="92"/>
      <c r="D1375" s="77">
        <v>6616796.7800000003</v>
      </c>
      <c r="E1375" s="185"/>
    </row>
    <row r="1376" spans="1:5" x14ac:dyDescent="0.25">
      <c r="A1376" s="80" t="s">
        <v>52</v>
      </c>
      <c r="B1376" s="75">
        <v>2030018</v>
      </c>
      <c r="C1376" s="75">
        <v>2030018</v>
      </c>
      <c r="D1376" s="75">
        <v>1777850.02</v>
      </c>
      <c r="E1376" s="182">
        <f t="shared" si="22"/>
        <v>87.578042165143373</v>
      </c>
    </row>
    <row r="1377" spans="1:5" x14ac:dyDescent="0.25">
      <c r="A1377" s="81" t="s">
        <v>54</v>
      </c>
      <c r="B1377" s="92"/>
      <c r="C1377" s="92"/>
      <c r="D1377" s="77">
        <v>21348.76</v>
      </c>
      <c r="E1377" s="185"/>
    </row>
    <row r="1378" spans="1:5" x14ac:dyDescent="0.25">
      <c r="A1378" s="81" t="s">
        <v>55</v>
      </c>
      <c r="B1378" s="92"/>
      <c r="C1378" s="92"/>
      <c r="D1378" s="77">
        <v>1427658.41</v>
      </c>
      <c r="E1378" s="185"/>
    </row>
    <row r="1379" spans="1:5" x14ac:dyDescent="0.25">
      <c r="A1379" s="81" t="s">
        <v>56</v>
      </c>
      <c r="B1379" s="92"/>
      <c r="C1379" s="92"/>
      <c r="D1379" s="77">
        <v>4208.1000000000004</v>
      </c>
      <c r="E1379" s="185"/>
    </row>
    <row r="1380" spans="1:5" x14ac:dyDescent="0.25">
      <c r="A1380" s="81" t="s">
        <v>57</v>
      </c>
      <c r="B1380" s="92"/>
      <c r="C1380" s="92"/>
      <c r="D1380" s="77">
        <v>883.92</v>
      </c>
      <c r="E1380" s="185"/>
    </row>
    <row r="1381" spans="1:5" x14ac:dyDescent="0.25">
      <c r="A1381" s="81" t="s">
        <v>59</v>
      </c>
      <c r="B1381" s="92"/>
      <c r="C1381" s="92"/>
      <c r="D1381" s="77">
        <v>15152.91</v>
      </c>
      <c r="E1381" s="185"/>
    </row>
    <row r="1382" spans="1:5" x14ac:dyDescent="0.25">
      <c r="A1382" s="81" t="s">
        <v>60</v>
      </c>
      <c r="B1382" s="92"/>
      <c r="C1382" s="92"/>
      <c r="D1382" s="77">
        <v>66085.759999999995</v>
      </c>
      <c r="E1382" s="185"/>
    </row>
    <row r="1383" spans="1:5" x14ac:dyDescent="0.25">
      <c r="A1383" s="81" t="s">
        <v>62</v>
      </c>
      <c r="B1383" s="92"/>
      <c r="C1383" s="92"/>
      <c r="D1383" s="77">
        <v>793.13</v>
      </c>
      <c r="E1383" s="185"/>
    </row>
    <row r="1384" spans="1:5" x14ac:dyDescent="0.25">
      <c r="A1384" s="81" t="s">
        <v>380</v>
      </c>
      <c r="B1384" s="92"/>
      <c r="C1384" s="92"/>
      <c r="D1384" s="77">
        <v>4901.2299999999996</v>
      </c>
      <c r="E1384" s="185"/>
    </row>
    <row r="1385" spans="1:5" x14ac:dyDescent="0.25">
      <c r="A1385" s="81" t="s">
        <v>66</v>
      </c>
      <c r="B1385" s="92"/>
      <c r="C1385" s="92"/>
      <c r="D1385" s="77">
        <v>42243.75</v>
      </c>
      <c r="E1385" s="185"/>
    </row>
    <row r="1386" spans="1:5" x14ac:dyDescent="0.25">
      <c r="A1386" s="81" t="s">
        <v>68</v>
      </c>
      <c r="B1386" s="92"/>
      <c r="C1386" s="92"/>
      <c r="D1386" s="77">
        <v>564.65</v>
      </c>
      <c r="E1386" s="185"/>
    </row>
    <row r="1387" spans="1:5" x14ac:dyDescent="0.25">
      <c r="A1387" s="81" t="s">
        <v>69</v>
      </c>
      <c r="B1387" s="92"/>
      <c r="C1387" s="92"/>
      <c r="D1387" s="77">
        <v>188.47</v>
      </c>
      <c r="E1387" s="185"/>
    </row>
    <row r="1388" spans="1:5" x14ac:dyDescent="0.25">
      <c r="A1388" s="81" t="s">
        <v>70</v>
      </c>
      <c r="B1388" s="92"/>
      <c r="C1388" s="92"/>
      <c r="D1388" s="77">
        <v>55</v>
      </c>
      <c r="E1388" s="185"/>
    </row>
    <row r="1389" spans="1:5" x14ac:dyDescent="0.25">
      <c r="A1389" s="81" t="s">
        <v>72</v>
      </c>
      <c r="B1389" s="92"/>
      <c r="C1389" s="92"/>
      <c r="D1389" s="77">
        <v>5623.04</v>
      </c>
      <c r="E1389" s="185"/>
    </row>
    <row r="1390" spans="1:5" x14ac:dyDescent="0.25">
      <c r="A1390" s="81" t="s">
        <v>73</v>
      </c>
      <c r="B1390" s="92"/>
      <c r="C1390" s="92"/>
      <c r="D1390" s="77">
        <v>324.66000000000003</v>
      </c>
      <c r="E1390" s="185"/>
    </row>
    <row r="1391" spans="1:5" x14ac:dyDescent="0.25">
      <c r="A1391" s="81" t="s">
        <v>74</v>
      </c>
      <c r="B1391" s="92"/>
      <c r="C1391" s="92"/>
      <c r="D1391" s="77">
        <v>22518.19</v>
      </c>
      <c r="E1391" s="185"/>
    </row>
    <row r="1392" spans="1:5" x14ac:dyDescent="0.25">
      <c r="A1392" s="81" t="s">
        <v>80</v>
      </c>
      <c r="B1392" s="92"/>
      <c r="C1392" s="92"/>
      <c r="D1392" s="77">
        <v>2894.31</v>
      </c>
      <c r="E1392" s="185"/>
    </row>
    <row r="1393" spans="1:5" x14ac:dyDescent="0.25">
      <c r="A1393" s="81" t="s">
        <v>81</v>
      </c>
      <c r="B1393" s="92"/>
      <c r="C1393" s="92"/>
      <c r="D1393" s="77">
        <v>581</v>
      </c>
      <c r="E1393" s="185"/>
    </row>
    <row r="1394" spans="1:5" x14ac:dyDescent="0.25">
      <c r="A1394" s="81" t="s">
        <v>82</v>
      </c>
      <c r="B1394" s="92"/>
      <c r="C1394" s="92"/>
      <c r="D1394" s="77">
        <v>50135.32</v>
      </c>
      <c r="E1394" s="185"/>
    </row>
    <row r="1395" spans="1:5" x14ac:dyDescent="0.25">
      <c r="A1395" s="81" t="s">
        <v>83</v>
      </c>
      <c r="B1395" s="92"/>
      <c r="C1395" s="92"/>
      <c r="D1395" s="77">
        <v>111689.41</v>
      </c>
      <c r="E1395" s="185"/>
    </row>
    <row r="1396" spans="1:5" x14ac:dyDescent="0.25">
      <c r="A1396" s="80" t="s">
        <v>84</v>
      </c>
      <c r="B1396" s="75">
        <v>608</v>
      </c>
      <c r="C1396" s="75">
        <v>608</v>
      </c>
      <c r="D1396" s="75">
        <v>78.89</v>
      </c>
      <c r="E1396" s="182">
        <f t="shared" si="22"/>
        <v>12.975328947368423</v>
      </c>
    </row>
    <row r="1397" spans="1:5" x14ac:dyDescent="0.25">
      <c r="A1397" s="81" t="s">
        <v>87</v>
      </c>
      <c r="B1397" s="92"/>
      <c r="C1397" s="92"/>
      <c r="D1397" s="77">
        <v>78.89</v>
      </c>
      <c r="E1397" s="185"/>
    </row>
    <row r="1398" spans="1:5" s="2" customFormat="1" x14ac:dyDescent="0.25">
      <c r="A1398" s="87" t="s">
        <v>252</v>
      </c>
      <c r="B1398" s="88">
        <v>28467</v>
      </c>
      <c r="C1398" s="88">
        <v>28467</v>
      </c>
      <c r="D1398" s="88">
        <v>16966.560000000001</v>
      </c>
      <c r="E1398" s="183">
        <f t="shared" si="22"/>
        <v>59.600800927389621</v>
      </c>
    </row>
    <row r="1399" spans="1:5" x14ac:dyDescent="0.25">
      <c r="A1399" s="80" t="s">
        <v>45</v>
      </c>
      <c r="B1399" s="75">
        <v>0</v>
      </c>
      <c r="C1399" s="75">
        <v>0</v>
      </c>
      <c r="D1399" s="75">
        <v>85.6</v>
      </c>
      <c r="E1399" s="187" t="s">
        <v>649</v>
      </c>
    </row>
    <row r="1400" spans="1:5" x14ac:dyDescent="0.25">
      <c r="A1400" s="81" t="s">
        <v>51</v>
      </c>
      <c r="B1400" s="92"/>
      <c r="C1400" s="92"/>
      <c r="D1400" s="77">
        <v>85.6</v>
      </c>
      <c r="E1400" s="185"/>
    </row>
    <row r="1401" spans="1:5" x14ac:dyDescent="0.25">
      <c r="A1401" s="80" t="s">
        <v>52</v>
      </c>
      <c r="B1401" s="75">
        <v>28467</v>
      </c>
      <c r="C1401" s="75">
        <v>28467</v>
      </c>
      <c r="D1401" s="75">
        <v>16880.96</v>
      </c>
      <c r="E1401" s="182">
        <f t="shared" si="22"/>
        <v>59.300101872343411</v>
      </c>
    </row>
    <row r="1402" spans="1:5" x14ac:dyDescent="0.25">
      <c r="A1402" s="81" t="s">
        <v>54</v>
      </c>
      <c r="B1402" s="92"/>
      <c r="C1402" s="92"/>
      <c r="D1402" s="77">
        <v>11583.87</v>
      </c>
      <c r="E1402" s="185"/>
    </row>
    <row r="1403" spans="1:5" x14ac:dyDescent="0.25">
      <c r="A1403" s="81" t="s">
        <v>57</v>
      </c>
      <c r="B1403" s="92"/>
      <c r="C1403" s="92"/>
      <c r="D1403" s="77">
        <v>90</v>
      </c>
      <c r="E1403" s="185"/>
    </row>
    <row r="1404" spans="1:5" x14ac:dyDescent="0.25">
      <c r="A1404" s="81" t="s">
        <v>59</v>
      </c>
      <c r="B1404" s="92"/>
      <c r="C1404" s="92"/>
      <c r="D1404" s="77">
        <v>646.19000000000005</v>
      </c>
      <c r="E1404" s="185"/>
    </row>
    <row r="1405" spans="1:5" x14ac:dyDescent="0.25">
      <c r="A1405" s="81" t="s">
        <v>60</v>
      </c>
      <c r="B1405" s="92"/>
      <c r="C1405" s="92"/>
      <c r="D1405" s="77">
        <v>131.81</v>
      </c>
      <c r="E1405" s="185"/>
    </row>
    <row r="1406" spans="1:5" x14ac:dyDescent="0.25">
      <c r="A1406" s="81" t="s">
        <v>380</v>
      </c>
      <c r="B1406" s="92"/>
      <c r="C1406" s="92"/>
      <c r="D1406" s="77">
        <v>1387.35</v>
      </c>
      <c r="E1406" s="185"/>
    </row>
    <row r="1407" spans="1:5" x14ac:dyDescent="0.25">
      <c r="A1407" s="81" t="s">
        <v>80</v>
      </c>
      <c r="B1407" s="92"/>
      <c r="C1407" s="92"/>
      <c r="D1407" s="77">
        <v>23.88</v>
      </c>
      <c r="E1407" s="185"/>
    </row>
    <row r="1408" spans="1:5" x14ac:dyDescent="0.25">
      <c r="A1408" s="81" t="s">
        <v>83</v>
      </c>
      <c r="B1408" s="92"/>
      <c r="C1408" s="92"/>
      <c r="D1408" s="77">
        <v>3017.86</v>
      </c>
      <c r="E1408" s="185"/>
    </row>
    <row r="1409" spans="1:5" s="2" customFormat="1" x14ac:dyDescent="0.25">
      <c r="A1409" s="87" t="s">
        <v>598</v>
      </c>
      <c r="B1409" s="88">
        <v>1930</v>
      </c>
      <c r="C1409" s="88">
        <v>1930</v>
      </c>
      <c r="D1409" s="88">
        <v>544.70000000000005</v>
      </c>
      <c r="E1409" s="183">
        <f t="shared" ref="E1409:E1464" si="23">D1409/C1409*100</f>
        <v>28.222797927461141</v>
      </c>
    </row>
    <row r="1410" spans="1:5" x14ac:dyDescent="0.25">
      <c r="A1410" s="80" t="s">
        <v>52</v>
      </c>
      <c r="B1410" s="75">
        <v>1800</v>
      </c>
      <c r="C1410" s="75">
        <v>1800</v>
      </c>
      <c r="D1410" s="75">
        <v>544.70000000000005</v>
      </c>
      <c r="E1410" s="182">
        <f t="shared" si="23"/>
        <v>30.261111111111116</v>
      </c>
    </row>
    <row r="1411" spans="1:5" x14ac:dyDescent="0.25">
      <c r="A1411" s="81" t="s">
        <v>59</v>
      </c>
      <c r="B1411" s="92"/>
      <c r="C1411" s="92"/>
      <c r="D1411" s="77">
        <v>544.70000000000005</v>
      </c>
      <c r="E1411" s="185"/>
    </row>
    <row r="1412" spans="1:5" x14ac:dyDescent="0.25">
      <c r="A1412" s="80" t="s">
        <v>117</v>
      </c>
      <c r="B1412" s="75">
        <v>130</v>
      </c>
      <c r="C1412" s="75">
        <v>130</v>
      </c>
      <c r="D1412" s="75">
        <v>0</v>
      </c>
      <c r="E1412" s="182">
        <f t="shared" si="23"/>
        <v>0</v>
      </c>
    </row>
    <row r="1413" spans="1:5" x14ac:dyDescent="0.25">
      <c r="A1413" s="78" t="s">
        <v>460</v>
      </c>
      <c r="B1413" s="79">
        <v>1400000</v>
      </c>
      <c r="C1413" s="79">
        <v>1400000</v>
      </c>
      <c r="D1413" s="79">
        <v>1346273.5</v>
      </c>
      <c r="E1413" s="184">
        <f t="shared" si="23"/>
        <v>96.162392857142848</v>
      </c>
    </row>
    <row r="1414" spans="1:5" s="2" customFormat="1" x14ac:dyDescent="0.25">
      <c r="A1414" s="87" t="s">
        <v>201</v>
      </c>
      <c r="B1414" s="88">
        <v>1400000</v>
      </c>
      <c r="C1414" s="88">
        <v>1400000</v>
      </c>
      <c r="D1414" s="88">
        <v>1346273.5</v>
      </c>
      <c r="E1414" s="183">
        <f t="shared" si="23"/>
        <v>96.162392857142848</v>
      </c>
    </row>
    <row r="1415" spans="1:5" x14ac:dyDescent="0.25">
      <c r="A1415" s="80" t="s">
        <v>52</v>
      </c>
      <c r="B1415" s="75">
        <v>1400000</v>
      </c>
      <c r="C1415" s="75">
        <v>1400000</v>
      </c>
      <c r="D1415" s="75">
        <v>1346273.5</v>
      </c>
      <c r="E1415" s="182">
        <f t="shared" si="23"/>
        <v>96.162392857142848</v>
      </c>
    </row>
    <row r="1416" spans="1:5" x14ac:dyDescent="0.25">
      <c r="A1416" s="81" t="s">
        <v>66</v>
      </c>
      <c r="B1416" s="92"/>
      <c r="C1416" s="92"/>
      <c r="D1416" s="77">
        <v>1346273.5</v>
      </c>
      <c r="E1416" s="185"/>
    </row>
    <row r="1417" spans="1:5" x14ac:dyDescent="0.25">
      <c r="A1417" s="78" t="s">
        <v>461</v>
      </c>
      <c r="B1417" s="79">
        <v>2199203</v>
      </c>
      <c r="C1417" s="79">
        <v>2199203</v>
      </c>
      <c r="D1417" s="79">
        <v>1574609.59</v>
      </c>
      <c r="E1417" s="184">
        <f t="shared" si="23"/>
        <v>71.599101583619159</v>
      </c>
    </row>
    <row r="1418" spans="1:5" s="2" customFormat="1" x14ac:dyDescent="0.25">
      <c r="A1418" s="87" t="s">
        <v>202</v>
      </c>
      <c r="B1418" s="88">
        <v>62325</v>
      </c>
      <c r="C1418" s="88">
        <v>62325</v>
      </c>
      <c r="D1418" s="88">
        <v>50173.83</v>
      </c>
      <c r="E1418" s="183">
        <f t="shared" si="23"/>
        <v>80.503537906137197</v>
      </c>
    </row>
    <row r="1419" spans="1:5" x14ac:dyDescent="0.25">
      <c r="A1419" s="80" t="s">
        <v>52</v>
      </c>
      <c r="B1419" s="75">
        <v>12000</v>
      </c>
      <c r="C1419" s="75">
        <v>12000</v>
      </c>
      <c r="D1419" s="75">
        <v>17570.09</v>
      </c>
      <c r="E1419" s="182">
        <f t="shared" si="23"/>
        <v>146.41741666666667</v>
      </c>
    </row>
    <row r="1420" spans="1:5" x14ac:dyDescent="0.25">
      <c r="A1420" s="81" t="s">
        <v>67</v>
      </c>
      <c r="B1420" s="92"/>
      <c r="C1420" s="92"/>
      <c r="D1420" s="77">
        <v>17570.09</v>
      </c>
      <c r="E1420" s="185"/>
    </row>
    <row r="1421" spans="1:5" x14ac:dyDescent="0.25">
      <c r="A1421" s="80" t="s">
        <v>117</v>
      </c>
      <c r="B1421" s="75">
        <v>32265</v>
      </c>
      <c r="C1421" s="75">
        <v>32265</v>
      </c>
      <c r="D1421" s="75">
        <v>27545.74</v>
      </c>
      <c r="E1421" s="182">
        <f t="shared" si="23"/>
        <v>85.373438710677206</v>
      </c>
    </row>
    <row r="1422" spans="1:5" x14ac:dyDescent="0.25">
      <c r="A1422" s="81" t="s">
        <v>283</v>
      </c>
      <c r="B1422" s="92"/>
      <c r="C1422" s="92"/>
      <c r="D1422" s="77">
        <v>1950</v>
      </c>
      <c r="E1422" s="185"/>
    </row>
    <row r="1423" spans="1:5" x14ac:dyDescent="0.25">
      <c r="A1423" s="81" t="s">
        <v>121</v>
      </c>
      <c r="B1423" s="92"/>
      <c r="C1423" s="92"/>
      <c r="D1423" s="77">
        <v>11372.71</v>
      </c>
      <c r="E1423" s="185"/>
    </row>
    <row r="1424" spans="1:5" x14ac:dyDescent="0.25">
      <c r="A1424" s="81" t="s">
        <v>122</v>
      </c>
      <c r="B1424" s="92"/>
      <c r="C1424" s="92"/>
      <c r="D1424" s="77">
        <v>4012.03</v>
      </c>
      <c r="E1424" s="185"/>
    </row>
    <row r="1425" spans="1:5" x14ac:dyDescent="0.25">
      <c r="A1425" s="81" t="s">
        <v>123</v>
      </c>
      <c r="B1425" s="92"/>
      <c r="C1425" s="92"/>
      <c r="D1425" s="77">
        <v>1816</v>
      </c>
      <c r="E1425" s="185"/>
    </row>
    <row r="1426" spans="1:5" x14ac:dyDescent="0.25">
      <c r="A1426" s="81" t="s">
        <v>462</v>
      </c>
      <c r="B1426" s="92"/>
      <c r="C1426" s="92"/>
      <c r="D1426" s="77">
        <v>3512.63</v>
      </c>
      <c r="E1426" s="185"/>
    </row>
    <row r="1427" spans="1:5" x14ac:dyDescent="0.25">
      <c r="A1427" s="81" t="s">
        <v>205</v>
      </c>
      <c r="B1427" s="92"/>
      <c r="C1427" s="92"/>
      <c r="D1427" s="77">
        <v>1643.23</v>
      </c>
      <c r="E1427" s="185"/>
    </row>
    <row r="1428" spans="1:5" x14ac:dyDescent="0.25">
      <c r="A1428" s="81" t="s">
        <v>125</v>
      </c>
      <c r="B1428" s="92"/>
      <c r="C1428" s="92"/>
      <c r="D1428" s="77">
        <v>2778.95</v>
      </c>
      <c r="E1428" s="185"/>
    </row>
    <row r="1429" spans="1:5" x14ac:dyDescent="0.25">
      <c r="A1429" s="81" t="s">
        <v>350</v>
      </c>
      <c r="B1429" s="92"/>
      <c r="C1429" s="92"/>
      <c r="D1429" s="77">
        <v>460.19</v>
      </c>
      <c r="E1429" s="185"/>
    </row>
    <row r="1430" spans="1:5" x14ac:dyDescent="0.25">
      <c r="A1430" s="80" t="s">
        <v>133</v>
      </c>
      <c r="B1430" s="75">
        <v>18060</v>
      </c>
      <c r="C1430" s="75">
        <v>18060</v>
      </c>
      <c r="D1430" s="75">
        <v>5058</v>
      </c>
      <c r="E1430" s="182">
        <f t="shared" si="23"/>
        <v>28.006644518272427</v>
      </c>
    </row>
    <row r="1431" spans="1:5" x14ac:dyDescent="0.25">
      <c r="A1431" s="81" t="s">
        <v>135</v>
      </c>
      <c r="B1431" s="92"/>
      <c r="C1431" s="92"/>
      <c r="D1431" s="77">
        <v>5058</v>
      </c>
      <c r="E1431" s="185"/>
    </row>
    <row r="1432" spans="1:5" s="2" customFormat="1" x14ac:dyDescent="0.25">
      <c r="A1432" s="87" t="s">
        <v>198</v>
      </c>
      <c r="B1432" s="88">
        <v>42242</v>
      </c>
      <c r="C1432" s="88">
        <v>42242</v>
      </c>
      <c r="D1432" s="88">
        <v>18894.650000000001</v>
      </c>
      <c r="E1432" s="183">
        <f t="shared" si="23"/>
        <v>44.729534586430567</v>
      </c>
    </row>
    <row r="1433" spans="1:5" x14ac:dyDescent="0.25">
      <c r="A1433" s="80" t="s">
        <v>117</v>
      </c>
      <c r="B1433" s="75">
        <v>42242</v>
      </c>
      <c r="C1433" s="75">
        <v>42242</v>
      </c>
      <c r="D1433" s="75">
        <v>18894.650000000001</v>
      </c>
      <c r="E1433" s="182">
        <f t="shared" si="23"/>
        <v>44.729534586430567</v>
      </c>
    </row>
    <row r="1434" spans="1:5" x14ac:dyDescent="0.25">
      <c r="A1434" s="81" t="s">
        <v>121</v>
      </c>
      <c r="B1434" s="92"/>
      <c r="C1434" s="92"/>
      <c r="D1434" s="77">
        <v>3372.5</v>
      </c>
      <c r="E1434" s="185"/>
    </row>
    <row r="1435" spans="1:5" x14ac:dyDescent="0.25">
      <c r="A1435" s="81" t="s">
        <v>125</v>
      </c>
      <c r="B1435" s="92"/>
      <c r="C1435" s="92"/>
      <c r="D1435" s="77">
        <v>15522.15</v>
      </c>
      <c r="E1435" s="185"/>
    </row>
    <row r="1436" spans="1:5" s="2" customFormat="1" x14ac:dyDescent="0.25">
      <c r="A1436" s="87" t="s">
        <v>201</v>
      </c>
      <c r="B1436" s="88">
        <v>1594869</v>
      </c>
      <c r="C1436" s="88">
        <v>1594869</v>
      </c>
      <c r="D1436" s="88">
        <v>1363270.94</v>
      </c>
      <c r="E1436" s="183">
        <f t="shared" si="23"/>
        <v>85.478552783959046</v>
      </c>
    </row>
    <row r="1437" spans="1:5" x14ac:dyDescent="0.25">
      <c r="A1437" s="80" t="s">
        <v>117</v>
      </c>
      <c r="B1437" s="75">
        <v>194248</v>
      </c>
      <c r="C1437" s="75">
        <v>194248</v>
      </c>
      <c r="D1437" s="75">
        <v>192022.51</v>
      </c>
      <c r="E1437" s="182">
        <f t="shared" si="23"/>
        <v>98.854304806227105</v>
      </c>
    </row>
    <row r="1438" spans="1:5" x14ac:dyDescent="0.25">
      <c r="A1438" s="81" t="s">
        <v>121</v>
      </c>
      <c r="B1438" s="92"/>
      <c r="C1438" s="92"/>
      <c r="D1438" s="77">
        <v>118217.4</v>
      </c>
      <c r="E1438" s="185"/>
    </row>
    <row r="1439" spans="1:5" x14ac:dyDescent="0.25">
      <c r="A1439" s="81" t="s">
        <v>122</v>
      </c>
      <c r="B1439" s="92"/>
      <c r="C1439" s="92"/>
      <c r="D1439" s="77">
        <v>4631.83</v>
      </c>
      <c r="E1439" s="185"/>
    </row>
    <row r="1440" spans="1:5" x14ac:dyDescent="0.25">
      <c r="A1440" s="81" t="s">
        <v>123</v>
      </c>
      <c r="B1440" s="92"/>
      <c r="C1440" s="92"/>
      <c r="D1440" s="77">
        <v>19197.830000000002</v>
      </c>
      <c r="E1440" s="185"/>
    </row>
    <row r="1441" spans="1:5" x14ac:dyDescent="0.25">
      <c r="A1441" s="81" t="s">
        <v>205</v>
      </c>
      <c r="B1441" s="92"/>
      <c r="C1441" s="92"/>
      <c r="D1441" s="77">
        <v>532.84</v>
      </c>
      <c r="E1441" s="185"/>
    </row>
    <row r="1442" spans="1:5" x14ac:dyDescent="0.25">
      <c r="A1442" s="81" t="s">
        <v>125</v>
      </c>
      <c r="B1442" s="92"/>
      <c r="C1442" s="92"/>
      <c r="D1442" s="77">
        <v>44179.64</v>
      </c>
      <c r="E1442" s="185"/>
    </row>
    <row r="1443" spans="1:5" x14ac:dyDescent="0.25">
      <c r="A1443" s="81" t="s">
        <v>129</v>
      </c>
      <c r="B1443" s="92"/>
      <c r="C1443" s="92"/>
      <c r="D1443" s="77">
        <v>3546.62</v>
      </c>
      <c r="E1443" s="185"/>
    </row>
    <row r="1444" spans="1:5" x14ac:dyDescent="0.25">
      <c r="A1444" s="81" t="s">
        <v>350</v>
      </c>
      <c r="B1444" s="92"/>
      <c r="C1444" s="92"/>
      <c r="D1444" s="77">
        <v>1716.35</v>
      </c>
      <c r="E1444" s="185"/>
    </row>
    <row r="1445" spans="1:5" x14ac:dyDescent="0.25">
      <c r="A1445" s="80" t="s">
        <v>133</v>
      </c>
      <c r="B1445" s="75">
        <v>1400621</v>
      </c>
      <c r="C1445" s="75">
        <v>1400621</v>
      </c>
      <c r="D1445" s="75">
        <v>1171248.43</v>
      </c>
      <c r="E1445" s="182">
        <f t="shared" si="23"/>
        <v>83.623509143444224</v>
      </c>
    </row>
    <row r="1446" spans="1:5" x14ac:dyDescent="0.25">
      <c r="A1446" s="81" t="s">
        <v>135</v>
      </c>
      <c r="B1446" s="92"/>
      <c r="C1446" s="92"/>
      <c r="D1446" s="77">
        <v>1171248.43</v>
      </c>
      <c r="E1446" s="185"/>
    </row>
    <row r="1447" spans="1:5" s="2" customFormat="1" x14ac:dyDescent="0.25">
      <c r="A1447" s="87" t="s">
        <v>200</v>
      </c>
      <c r="B1447" s="88">
        <v>448259</v>
      </c>
      <c r="C1447" s="88">
        <v>448259</v>
      </c>
      <c r="D1447" s="88">
        <v>105042.06</v>
      </c>
      <c r="E1447" s="183">
        <f t="shared" si="23"/>
        <v>23.433340992595795</v>
      </c>
    </row>
    <row r="1448" spans="1:5" x14ac:dyDescent="0.25">
      <c r="A1448" s="80" t="s">
        <v>52</v>
      </c>
      <c r="B1448" s="75">
        <v>3000</v>
      </c>
      <c r="C1448" s="75">
        <v>3000</v>
      </c>
      <c r="D1448" s="75">
        <v>0</v>
      </c>
      <c r="E1448" s="182">
        <f t="shared" si="23"/>
        <v>0</v>
      </c>
    </row>
    <row r="1449" spans="1:5" x14ac:dyDescent="0.25">
      <c r="A1449" s="80" t="s">
        <v>117</v>
      </c>
      <c r="B1449" s="75">
        <v>45149</v>
      </c>
      <c r="C1449" s="75">
        <v>45149</v>
      </c>
      <c r="D1449" s="75">
        <v>12429.93</v>
      </c>
      <c r="E1449" s="182">
        <f t="shared" si="23"/>
        <v>27.530908768743494</v>
      </c>
    </row>
    <row r="1450" spans="1:5" x14ac:dyDescent="0.25">
      <c r="A1450" s="81" t="s">
        <v>283</v>
      </c>
      <c r="B1450" s="92"/>
      <c r="C1450" s="92"/>
      <c r="D1450" s="77">
        <v>2350</v>
      </c>
      <c r="E1450" s="185"/>
    </row>
    <row r="1451" spans="1:5" x14ac:dyDescent="0.25">
      <c r="A1451" s="81" t="s">
        <v>121</v>
      </c>
      <c r="B1451" s="92"/>
      <c r="C1451" s="92"/>
      <c r="D1451" s="77">
        <v>5817.77</v>
      </c>
      <c r="E1451" s="185"/>
    </row>
    <row r="1452" spans="1:5" x14ac:dyDescent="0.25">
      <c r="A1452" s="81" t="s">
        <v>122</v>
      </c>
      <c r="B1452" s="92"/>
      <c r="C1452" s="92"/>
      <c r="D1452" s="77">
        <v>1637.6</v>
      </c>
      <c r="E1452" s="185"/>
    </row>
    <row r="1453" spans="1:5" x14ac:dyDescent="0.25">
      <c r="A1453" s="81" t="s">
        <v>205</v>
      </c>
      <c r="B1453" s="92"/>
      <c r="C1453" s="92"/>
      <c r="D1453" s="77">
        <v>854.56</v>
      </c>
      <c r="E1453" s="185"/>
    </row>
    <row r="1454" spans="1:5" x14ac:dyDescent="0.25">
      <c r="A1454" s="81" t="s">
        <v>125</v>
      </c>
      <c r="B1454" s="92"/>
      <c r="C1454" s="92"/>
      <c r="D1454" s="77">
        <v>1770</v>
      </c>
      <c r="E1454" s="185"/>
    </row>
    <row r="1455" spans="1:5" x14ac:dyDescent="0.25">
      <c r="A1455" s="80" t="s">
        <v>133</v>
      </c>
      <c r="B1455" s="75">
        <v>400110</v>
      </c>
      <c r="C1455" s="75">
        <v>400110</v>
      </c>
      <c r="D1455" s="75">
        <v>92612.13</v>
      </c>
      <c r="E1455" s="182">
        <f t="shared" si="23"/>
        <v>23.146667166529205</v>
      </c>
    </row>
    <row r="1456" spans="1:5" x14ac:dyDescent="0.25">
      <c r="A1456" s="81" t="s">
        <v>135</v>
      </c>
      <c r="B1456" s="92"/>
      <c r="C1456" s="92"/>
      <c r="D1456" s="77">
        <v>92612.13</v>
      </c>
      <c r="E1456" s="185"/>
    </row>
    <row r="1457" spans="1:5" s="2" customFormat="1" x14ac:dyDescent="0.25">
      <c r="A1457" s="87" t="s">
        <v>252</v>
      </c>
      <c r="B1457" s="88">
        <v>20113</v>
      </c>
      <c r="C1457" s="88">
        <v>20113</v>
      </c>
      <c r="D1457" s="88">
        <v>5056.0600000000004</v>
      </c>
      <c r="E1457" s="183">
        <f t="shared" si="23"/>
        <v>25.138268781385175</v>
      </c>
    </row>
    <row r="1458" spans="1:5" x14ac:dyDescent="0.25">
      <c r="A1458" s="80" t="s">
        <v>117</v>
      </c>
      <c r="B1458" s="75">
        <v>18113</v>
      </c>
      <c r="C1458" s="75">
        <v>18113</v>
      </c>
      <c r="D1458" s="75">
        <v>2151.5</v>
      </c>
      <c r="E1458" s="182">
        <f t="shared" si="23"/>
        <v>11.878209021145034</v>
      </c>
    </row>
    <row r="1459" spans="1:5" x14ac:dyDescent="0.25">
      <c r="A1459" s="81" t="s">
        <v>121</v>
      </c>
      <c r="B1459" s="92"/>
      <c r="C1459" s="92"/>
      <c r="D1459" s="77">
        <v>1039</v>
      </c>
      <c r="E1459" s="185"/>
    </row>
    <row r="1460" spans="1:5" x14ac:dyDescent="0.25">
      <c r="A1460" s="81" t="s">
        <v>125</v>
      </c>
      <c r="B1460" s="92"/>
      <c r="C1460" s="92"/>
      <c r="D1460" s="77">
        <v>1112.5</v>
      </c>
      <c r="E1460" s="185"/>
    </row>
    <row r="1461" spans="1:5" x14ac:dyDescent="0.25">
      <c r="A1461" s="80" t="s">
        <v>133</v>
      </c>
      <c r="B1461" s="75">
        <v>2000</v>
      </c>
      <c r="C1461" s="75">
        <v>2000</v>
      </c>
      <c r="D1461" s="75">
        <v>2904.56</v>
      </c>
      <c r="E1461" s="182">
        <f t="shared" si="23"/>
        <v>145.22800000000001</v>
      </c>
    </row>
    <row r="1462" spans="1:5" x14ac:dyDescent="0.25">
      <c r="A1462" s="81" t="s">
        <v>135</v>
      </c>
      <c r="B1462" s="92"/>
      <c r="C1462" s="92"/>
      <c r="D1462" s="77">
        <v>2904.56</v>
      </c>
      <c r="E1462" s="185"/>
    </row>
    <row r="1463" spans="1:5" s="2" customFormat="1" x14ac:dyDescent="0.25">
      <c r="A1463" s="87" t="s">
        <v>598</v>
      </c>
      <c r="B1463" s="88">
        <v>31395</v>
      </c>
      <c r="C1463" s="88">
        <v>31395</v>
      </c>
      <c r="D1463" s="88">
        <v>32172.05</v>
      </c>
      <c r="E1463" s="183">
        <f t="shared" si="23"/>
        <v>102.47507564898871</v>
      </c>
    </row>
    <row r="1464" spans="1:5" x14ac:dyDescent="0.25">
      <c r="A1464" s="80" t="s">
        <v>117</v>
      </c>
      <c r="B1464" s="75">
        <v>3488</v>
      </c>
      <c r="C1464" s="75">
        <v>3488</v>
      </c>
      <c r="D1464" s="75">
        <v>5615.99</v>
      </c>
      <c r="E1464" s="182">
        <f t="shared" si="23"/>
        <v>161.00888761467888</v>
      </c>
    </row>
    <row r="1465" spans="1:5" x14ac:dyDescent="0.25">
      <c r="A1465" s="81" t="s">
        <v>121</v>
      </c>
      <c r="B1465" s="92"/>
      <c r="C1465" s="92"/>
      <c r="D1465" s="77">
        <v>3470</v>
      </c>
      <c r="E1465" s="185"/>
    </row>
    <row r="1466" spans="1:5" x14ac:dyDescent="0.25">
      <c r="A1466" s="81" t="s">
        <v>123</v>
      </c>
      <c r="B1466" s="92"/>
      <c r="C1466" s="92"/>
      <c r="D1466" s="77">
        <v>479.99</v>
      </c>
      <c r="E1466" s="185"/>
    </row>
    <row r="1467" spans="1:5" x14ac:dyDescent="0.25">
      <c r="A1467" s="81" t="s">
        <v>205</v>
      </c>
      <c r="B1467" s="92"/>
      <c r="C1467" s="92"/>
      <c r="D1467" s="77">
        <v>1240.75</v>
      </c>
      <c r="E1467" s="185"/>
    </row>
    <row r="1468" spans="1:5" x14ac:dyDescent="0.25">
      <c r="A1468" s="81" t="s">
        <v>125</v>
      </c>
      <c r="B1468" s="92"/>
      <c r="C1468" s="92"/>
      <c r="D1468" s="77">
        <v>425.25</v>
      </c>
      <c r="E1468" s="185"/>
    </row>
    <row r="1469" spans="1:5" x14ac:dyDescent="0.25">
      <c r="A1469" s="80" t="s">
        <v>133</v>
      </c>
      <c r="B1469" s="75">
        <v>27907</v>
      </c>
      <c r="C1469" s="75">
        <v>27907</v>
      </c>
      <c r="D1469" s="75">
        <v>26556.06</v>
      </c>
      <c r="E1469" s="182">
        <f t="shared" ref="E1469:E1521" si="24">D1469/C1469*100</f>
        <v>95.159135700720256</v>
      </c>
    </row>
    <row r="1470" spans="1:5" x14ac:dyDescent="0.25">
      <c r="A1470" s="81" t="s">
        <v>135</v>
      </c>
      <c r="B1470" s="92"/>
      <c r="C1470" s="92"/>
      <c r="D1470" s="77">
        <v>26556.06</v>
      </c>
      <c r="E1470" s="185"/>
    </row>
    <row r="1471" spans="1:5" x14ac:dyDescent="0.25">
      <c r="A1471" s="74" t="s">
        <v>621</v>
      </c>
      <c r="B1471" s="75">
        <v>47859552</v>
      </c>
      <c r="C1471" s="75">
        <v>47848052</v>
      </c>
      <c r="D1471" s="75">
        <v>46743120.579999998</v>
      </c>
      <c r="E1471" s="182">
        <f t="shared" si="24"/>
        <v>97.690749416507074</v>
      </c>
    </row>
    <row r="1472" spans="1:5" s="2" customFormat="1" x14ac:dyDescent="0.25">
      <c r="A1472" s="172" t="s">
        <v>195</v>
      </c>
      <c r="B1472" s="173">
        <f>B1483+B1492+B1526+B1588+B1621+B1641+B1766+B1774+B1781+B1805+B1818+B1824+B1834+B1840+B1852+B1855+B1871</f>
        <v>2027493</v>
      </c>
      <c r="C1472" s="173">
        <f>C1483+C1492+C1526+C1588+C1621+C1641+C1766+C1774+C1781+C1805+C1818+C1824+C1834+C1840+C1852+C1855+C1871</f>
        <v>2015993</v>
      </c>
      <c r="D1472" s="173">
        <v>1896542.6499999997</v>
      </c>
      <c r="E1472" s="190">
        <f t="shared" si="24"/>
        <v>94.074862859146819</v>
      </c>
    </row>
    <row r="1473" spans="1:5" s="2" customFormat="1" x14ac:dyDescent="0.25">
      <c r="A1473" s="87" t="s">
        <v>202</v>
      </c>
      <c r="B1473" s="88">
        <v>1631291</v>
      </c>
      <c r="C1473" s="88">
        <v>1631291</v>
      </c>
      <c r="D1473" s="88">
        <v>1548144</v>
      </c>
      <c r="E1473" s="183">
        <f t="shared" si="24"/>
        <v>94.90299400903946</v>
      </c>
    </row>
    <row r="1474" spans="1:5" s="2" customFormat="1" x14ac:dyDescent="0.25">
      <c r="A1474" s="87" t="s">
        <v>198</v>
      </c>
      <c r="B1474" s="88">
        <v>957856</v>
      </c>
      <c r="C1474" s="88">
        <v>957856</v>
      </c>
      <c r="D1474" s="88">
        <v>730339.2</v>
      </c>
      <c r="E1474" s="183">
        <f t="shared" si="24"/>
        <v>76.247285604516748</v>
      </c>
    </row>
    <row r="1475" spans="1:5" s="2" customFormat="1" x14ac:dyDescent="0.25">
      <c r="A1475" s="87" t="s">
        <v>201</v>
      </c>
      <c r="B1475" s="88">
        <v>3829364</v>
      </c>
      <c r="C1475" s="88">
        <v>3829364</v>
      </c>
      <c r="D1475" s="88">
        <v>3724389.18</v>
      </c>
      <c r="E1475" s="183">
        <f t="shared" si="24"/>
        <v>97.258687865661244</v>
      </c>
    </row>
    <row r="1476" spans="1:5" s="2" customFormat="1" x14ac:dyDescent="0.25">
      <c r="A1476" s="87" t="s">
        <v>199</v>
      </c>
      <c r="B1476" s="88">
        <v>2631082</v>
      </c>
      <c r="C1476" s="88">
        <v>2631082</v>
      </c>
      <c r="D1476" s="88">
        <v>1054119.1499999999</v>
      </c>
      <c r="E1476" s="183">
        <f t="shared" si="24"/>
        <v>40.064093403398296</v>
      </c>
    </row>
    <row r="1477" spans="1:5" s="2" customFormat="1" x14ac:dyDescent="0.25">
      <c r="A1477" s="87" t="s">
        <v>200</v>
      </c>
      <c r="B1477" s="88">
        <v>36638192</v>
      </c>
      <c r="C1477" s="88">
        <v>36638192</v>
      </c>
      <c r="D1477" s="88">
        <v>37671261.460000001</v>
      </c>
      <c r="E1477" s="183">
        <f t="shared" si="24"/>
        <v>102.8196518539998</v>
      </c>
    </row>
    <row r="1478" spans="1:5" s="2" customFormat="1" x14ac:dyDescent="0.25">
      <c r="A1478" s="87" t="s">
        <v>252</v>
      </c>
      <c r="B1478" s="88">
        <v>54294</v>
      </c>
      <c r="C1478" s="88">
        <v>54294</v>
      </c>
      <c r="D1478" s="88">
        <v>29889.19</v>
      </c>
      <c r="E1478" s="183">
        <f t="shared" si="24"/>
        <v>55.050631745680924</v>
      </c>
    </row>
    <row r="1479" spans="1:5" s="2" customFormat="1" x14ac:dyDescent="0.25">
      <c r="A1479" s="87" t="s">
        <v>598</v>
      </c>
      <c r="B1479" s="88">
        <v>89980</v>
      </c>
      <c r="C1479" s="88">
        <v>89980</v>
      </c>
      <c r="D1479" s="88">
        <v>88435.75</v>
      </c>
      <c r="E1479" s="183">
        <f t="shared" si="24"/>
        <v>98.283785285619032</v>
      </c>
    </row>
    <row r="1480" spans="1:5" s="2" customFormat="1" x14ac:dyDescent="0.25">
      <c r="A1480" s="87"/>
      <c r="B1480" s="88"/>
      <c r="C1480" s="88"/>
      <c r="D1480" s="88"/>
      <c r="E1480" s="183"/>
    </row>
    <row r="1481" spans="1:5" x14ac:dyDescent="0.25">
      <c r="A1481" s="74" t="s">
        <v>387</v>
      </c>
      <c r="B1481" s="75">
        <v>2953470</v>
      </c>
      <c r="C1481" s="75">
        <v>2949470</v>
      </c>
      <c r="D1481" s="75">
        <v>1444097.66</v>
      </c>
      <c r="E1481" s="182">
        <f t="shared" si="24"/>
        <v>48.96125948051683</v>
      </c>
    </row>
    <row r="1482" spans="1:5" x14ac:dyDescent="0.25">
      <c r="A1482" s="78" t="s">
        <v>622</v>
      </c>
      <c r="B1482" s="79">
        <v>404000</v>
      </c>
      <c r="C1482" s="79">
        <v>404000</v>
      </c>
      <c r="D1482" s="79">
        <v>23339.5</v>
      </c>
      <c r="E1482" s="184">
        <f t="shared" si="24"/>
        <v>5.7771039603960395</v>
      </c>
    </row>
    <row r="1483" spans="1:5" s="2" customFormat="1" x14ac:dyDescent="0.25">
      <c r="A1483" s="87" t="s">
        <v>195</v>
      </c>
      <c r="B1483" s="88">
        <v>4000</v>
      </c>
      <c r="C1483" s="88">
        <v>4000</v>
      </c>
      <c r="D1483" s="88">
        <v>0</v>
      </c>
      <c r="E1483" s="183">
        <f t="shared" si="24"/>
        <v>0</v>
      </c>
    </row>
    <row r="1484" spans="1:5" x14ac:dyDescent="0.25">
      <c r="A1484" s="80" t="s">
        <v>52</v>
      </c>
      <c r="B1484" s="75">
        <v>2000</v>
      </c>
      <c r="C1484" s="75">
        <v>2000</v>
      </c>
      <c r="D1484" s="75">
        <v>0</v>
      </c>
      <c r="E1484" s="182">
        <f t="shared" si="24"/>
        <v>0</v>
      </c>
    </row>
    <row r="1485" spans="1:5" x14ac:dyDescent="0.25">
      <c r="A1485" s="80" t="s">
        <v>133</v>
      </c>
      <c r="B1485" s="75">
        <v>2000</v>
      </c>
      <c r="C1485" s="75">
        <v>2000</v>
      </c>
      <c r="D1485" s="75">
        <v>0</v>
      </c>
      <c r="E1485" s="182">
        <f t="shared" si="24"/>
        <v>0</v>
      </c>
    </row>
    <row r="1486" spans="1:5" s="2" customFormat="1" x14ac:dyDescent="0.25">
      <c r="A1486" s="87" t="s">
        <v>199</v>
      </c>
      <c r="B1486" s="88">
        <v>400000</v>
      </c>
      <c r="C1486" s="88">
        <v>400000</v>
      </c>
      <c r="D1486" s="88">
        <v>23339.5</v>
      </c>
      <c r="E1486" s="183">
        <f t="shared" si="24"/>
        <v>5.8348749999999994</v>
      </c>
    </row>
    <row r="1487" spans="1:5" x14ac:dyDescent="0.25">
      <c r="A1487" s="80" t="s">
        <v>52</v>
      </c>
      <c r="B1487" s="75">
        <v>12000</v>
      </c>
      <c r="C1487" s="75">
        <v>12000</v>
      </c>
      <c r="D1487" s="75">
        <v>1187.5</v>
      </c>
      <c r="E1487" s="182">
        <f t="shared" si="24"/>
        <v>9.8958333333333321</v>
      </c>
    </row>
    <row r="1488" spans="1:5" x14ac:dyDescent="0.25">
      <c r="A1488" s="81" t="s">
        <v>72</v>
      </c>
      <c r="B1488" s="92"/>
      <c r="C1488" s="92"/>
      <c r="D1488" s="77">
        <v>1187.5</v>
      </c>
      <c r="E1488" s="185"/>
    </row>
    <row r="1489" spans="1:5" x14ac:dyDescent="0.25">
      <c r="A1489" s="80" t="s">
        <v>133</v>
      </c>
      <c r="B1489" s="75">
        <v>388000</v>
      </c>
      <c r="C1489" s="75">
        <v>388000</v>
      </c>
      <c r="D1489" s="75">
        <v>22152</v>
      </c>
      <c r="E1489" s="182">
        <f t="shared" si="24"/>
        <v>5.7092783505154641</v>
      </c>
    </row>
    <row r="1490" spans="1:5" x14ac:dyDescent="0.25">
      <c r="A1490" s="81" t="s">
        <v>135</v>
      </c>
      <c r="B1490" s="92"/>
      <c r="C1490" s="92"/>
      <c r="D1490" s="77">
        <v>22152</v>
      </c>
      <c r="E1490" s="185"/>
    </row>
    <row r="1491" spans="1:5" x14ac:dyDescent="0.25">
      <c r="A1491" s="78" t="s">
        <v>623</v>
      </c>
      <c r="B1491" s="79">
        <v>354000</v>
      </c>
      <c r="C1491" s="79">
        <v>354000</v>
      </c>
      <c r="D1491" s="79">
        <v>40497.699999999997</v>
      </c>
      <c r="E1491" s="184">
        <f t="shared" si="24"/>
        <v>11.44002824858757</v>
      </c>
    </row>
    <row r="1492" spans="1:5" s="2" customFormat="1" x14ac:dyDescent="0.25">
      <c r="A1492" s="87" t="s">
        <v>195</v>
      </c>
      <c r="B1492" s="88">
        <v>4000</v>
      </c>
      <c r="C1492" s="88">
        <v>4000</v>
      </c>
      <c r="D1492" s="88">
        <v>497.7</v>
      </c>
      <c r="E1492" s="183">
        <f t="shared" si="24"/>
        <v>12.442499999999999</v>
      </c>
    </row>
    <row r="1493" spans="1:5" x14ac:dyDescent="0.25">
      <c r="A1493" s="80" t="s">
        <v>52</v>
      </c>
      <c r="B1493" s="75">
        <v>2000</v>
      </c>
      <c r="C1493" s="75">
        <v>2000</v>
      </c>
      <c r="D1493" s="75">
        <v>497.7</v>
      </c>
      <c r="E1493" s="182">
        <f t="shared" si="24"/>
        <v>24.884999999999998</v>
      </c>
    </row>
    <row r="1494" spans="1:5" x14ac:dyDescent="0.25">
      <c r="A1494" s="81" t="s">
        <v>68</v>
      </c>
      <c r="B1494" s="77"/>
      <c r="C1494" s="77"/>
      <c r="D1494" s="77">
        <v>497.7</v>
      </c>
      <c r="E1494" s="185"/>
    </row>
    <row r="1495" spans="1:5" x14ac:dyDescent="0.25">
      <c r="A1495" s="80" t="s">
        <v>133</v>
      </c>
      <c r="B1495" s="75">
        <v>2000</v>
      </c>
      <c r="C1495" s="75">
        <v>2000</v>
      </c>
      <c r="D1495" s="75">
        <v>0</v>
      </c>
      <c r="E1495" s="182">
        <f t="shared" si="24"/>
        <v>0</v>
      </c>
    </row>
    <row r="1496" spans="1:5" s="2" customFormat="1" x14ac:dyDescent="0.25">
      <c r="A1496" s="87" t="s">
        <v>199</v>
      </c>
      <c r="B1496" s="88">
        <v>350000</v>
      </c>
      <c r="C1496" s="88">
        <v>350000</v>
      </c>
      <c r="D1496" s="88">
        <v>40000</v>
      </c>
      <c r="E1496" s="183">
        <f t="shared" si="24"/>
        <v>11.428571428571429</v>
      </c>
    </row>
    <row r="1497" spans="1:5" x14ac:dyDescent="0.25">
      <c r="A1497" s="80" t="s">
        <v>52</v>
      </c>
      <c r="B1497" s="75">
        <v>10000</v>
      </c>
      <c r="C1497" s="75">
        <v>10000</v>
      </c>
      <c r="D1497" s="75">
        <v>1250</v>
      </c>
      <c r="E1497" s="182">
        <f t="shared" si="24"/>
        <v>12.5</v>
      </c>
    </row>
    <row r="1498" spans="1:5" x14ac:dyDescent="0.25">
      <c r="A1498" s="81" t="s">
        <v>72</v>
      </c>
      <c r="B1498" s="92"/>
      <c r="C1498" s="92"/>
      <c r="D1498" s="77">
        <v>1250</v>
      </c>
      <c r="E1498" s="185"/>
    </row>
    <row r="1499" spans="1:5" x14ac:dyDescent="0.25">
      <c r="A1499" s="80" t="s">
        <v>133</v>
      </c>
      <c r="B1499" s="75">
        <v>340000</v>
      </c>
      <c r="C1499" s="75">
        <v>340000</v>
      </c>
      <c r="D1499" s="75">
        <v>38750</v>
      </c>
      <c r="E1499" s="182">
        <f t="shared" si="24"/>
        <v>11.397058823529411</v>
      </c>
    </row>
    <row r="1500" spans="1:5" x14ac:dyDescent="0.25">
      <c r="A1500" s="81" t="s">
        <v>135</v>
      </c>
      <c r="B1500" s="92"/>
      <c r="C1500" s="92"/>
      <c r="D1500" s="77">
        <v>38750</v>
      </c>
      <c r="E1500" s="185"/>
    </row>
    <row r="1501" spans="1:5" x14ac:dyDescent="0.25">
      <c r="A1501" s="78" t="s">
        <v>418</v>
      </c>
      <c r="B1501" s="79">
        <v>360830</v>
      </c>
      <c r="C1501" s="79">
        <v>360830</v>
      </c>
      <c r="D1501" s="79">
        <v>23814.17</v>
      </c>
      <c r="E1501" s="184">
        <f t="shared" si="24"/>
        <v>6.5998309453205106</v>
      </c>
    </row>
    <row r="1502" spans="1:5" s="2" customFormat="1" x14ac:dyDescent="0.25">
      <c r="A1502" s="87" t="s">
        <v>202</v>
      </c>
      <c r="B1502" s="88">
        <v>0</v>
      </c>
      <c r="C1502" s="88">
        <v>0</v>
      </c>
      <c r="D1502" s="88">
        <v>1996.8</v>
      </c>
      <c r="E1502" s="186" t="s">
        <v>649</v>
      </c>
    </row>
    <row r="1503" spans="1:5" x14ac:dyDescent="0.25">
      <c r="A1503" s="80" t="s">
        <v>52</v>
      </c>
      <c r="B1503" s="75">
        <v>0</v>
      </c>
      <c r="C1503" s="75">
        <v>0</v>
      </c>
      <c r="D1503" s="75">
        <v>1996.8</v>
      </c>
      <c r="E1503" s="187" t="s">
        <v>649</v>
      </c>
    </row>
    <row r="1504" spans="1:5" x14ac:dyDescent="0.25">
      <c r="A1504" s="81" t="s">
        <v>80</v>
      </c>
      <c r="B1504" s="92"/>
      <c r="C1504" s="92"/>
      <c r="D1504" s="77">
        <v>1996.8</v>
      </c>
      <c r="E1504" s="185"/>
    </row>
    <row r="1505" spans="1:5" s="2" customFormat="1" x14ac:dyDescent="0.25">
      <c r="A1505" s="87" t="s">
        <v>199</v>
      </c>
      <c r="B1505" s="88">
        <v>360525</v>
      </c>
      <c r="C1505" s="88">
        <v>360525</v>
      </c>
      <c r="D1505" s="88">
        <v>21817.37</v>
      </c>
      <c r="E1505" s="183">
        <f t="shared" si="24"/>
        <v>6.0515553706400382</v>
      </c>
    </row>
    <row r="1506" spans="1:5" x14ac:dyDescent="0.25">
      <c r="A1506" s="80" t="s">
        <v>45</v>
      </c>
      <c r="B1506" s="75">
        <v>42221</v>
      </c>
      <c r="C1506" s="75">
        <v>42221</v>
      </c>
      <c r="D1506" s="75">
        <v>3063.04</v>
      </c>
      <c r="E1506" s="182">
        <f t="shared" si="24"/>
        <v>7.2547784277965945</v>
      </c>
    </row>
    <row r="1507" spans="1:5" x14ac:dyDescent="0.25">
      <c r="A1507" s="81" t="s">
        <v>49</v>
      </c>
      <c r="B1507" s="92"/>
      <c r="C1507" s="92"/>
      <c r="D1507" s="77">
        <v>3063.04</v>
      </c>
      <c r="E1507" s="185"/>
    </row>
    <row r="1508" spans="1:5" x14ac:dyDescent="0.25">
      <c r="A1508" s="80" t="s">
        <v>52</v>
      </c>
      <c r="B1508" s="75">
        <v>163444</v>
      </c>
      <c r="C1508" s="75">
        <v>163444</v>
      </c>
      <c r="D1508" s="75">
        <v>16650.91</v>
      </c>
      <c r="E1508" s="182">
        <f t="shared" si="24"/>
        <v>10.187532121093463</v>
      </c>
    </row>
    <row r="1509" spans="1:5" x14ac:dyDescent="0.25">
      <c r="A1509" s="81" t="s">
        <v>54</v>
      </c>
      <c r="B1509" s="92"/>
      <c r="C1509" s="92"/>
      <c r="D1509" s="77">
        <v>10267.83</v>
      </c>
      <c r="E1509" s="185"/>
    </row>
    <row r="1510" spans="1:5" x14ac:dyDescent="0.25">
      <c r="A1510" s="81" t="s">
        <v>59</v>
      </c>
      <c r="B1510" s="92"/>
      <c r="C1510" s="92"/>
      <c r="D1510" s="77">
        <v>867.33</v>
      </c>
      <c r="E1510" s="185"/>
    </row>
    <row r="1511" spans="1:5" x14ac:dyDescent="0.25">
      <c r="A1511" s="81" t="s">
        <v>60</v>
      </c>
      <c r="B1511" s="92"/>
      <c r="C1511" s="92"/>
      <c r="D1511" s="77">
        <v>2656.55</v>
      </c>
      <c r="E1511" s="185"/>
    </row>
    <row r="1512" spans="1:5" x14ac:dyDescent="0.25">
      <c r="A1512" s="81" t="s">
        <v>62</v>
      </c>
      <c r="B1512" s="92"/>
      <c r="C1512" s="92"/>
      <c r="D1512" s="77">
        <v>9</v>
      </c>
      <c r="E1512" s="185"/>
    </row>
    <row r="1513" spans="1:5" x14ac:dyDescent="0.25">
      <c r="A1513" s="81" t="s">
        <v>380</v>
      </c>
      <c r="B1513" s="92"/>
      <c r="C1513" s="92"/>
      <c r="D1513" s="77">
        <v>630.08000000000004</v>
      </c>
      <c r="E1513" s="185"/>
    </row>
    <row r="1514" spans="1:5" x14ac:dyDescent="0.25">
      <c r="A1514" s="81" t="s">
        <v>69</v>
      </c>
      <c r="B1514" s="92"/>
      <c r="C1514" s="92"/>
      <c r="D1514" s="77">
        <v>338.29</v>
      </c>
      <c r="E1514" s="185"/>
    </row>
    <row r="1515" spans="1:5" x14ac:dyDescent="0.25">
      <c r="A1515" s="81" t="s">
        <v>79</v>
      </c>
      <c r="B1515" s="92"/>
      <c r="C1515" s="92"/>
      <c r="D1515" s="77">
        <v>508.15</v>
      </c>
      <c r="E1515" s="185"/>
    </row>
    <row r="1516" spans="1:5" x14ac:dyDescent="0.25">
      <c r="A1516" s="81" t="s">
        <v>80</v>
      </c>
      <c r="B1516" s="92"/>
      <c r="C1516" s="92"/>
      <c r="D1516" s="77">
        <v>1373.68</v>
      </c>
      <c r="E1516" s="185"/>
    </row>
    <row r="1517" spans="1:5" x14ac:dyDescent="0.25">
      <c r="A1517" s="80" t="s">
        <v>117</v>
      </c>
      <c r="B1517" s="75">
        <v>15363</v>
      </c>
      <c r="C1517" s="75">
        <v>15363</v>
      </c>
      <c r="D1517" s="75">
        <v>2103.42</v>
      </c>
      <c r="E1517" s="182">
        <f t="shared" si="24"/>
        <v>13.691466510447178</v>
      </c>
    </row>
    <row r="1518" spans="1:5" x14ac:dyDescent="0.25">
      <c r="A1518" s="81" t="s">
        <v>121</v>
      </c>
      <c r="B1518" s="92"/>
      <c r="C1518" s="92"/>
      <c r="D1518" s="77">
        <v>899</v>
      </c>
      <c r="E1518" s="185"/>
    </row>
    <row r="1519" spans="1:5" x14ac:dyDescent="0.25">
      <c r="A1519" s="81" t="s">
        <v>122</v>
      </c>
      <c r="B1519" s="92"/>
      <c r="C1519" s="92"/>
      <c r="D1519" s="77">
        <v>1068.78</v>
      </c>
      <c r="E1519" s="185"/>
    </row>
    <row r="1520" spans="1:5" x14ac:dyDescent="0.25">
      <c r="A1520" s="81" t="s">
        <v>125</v>
      </c>
      <c r="B1520" s="92"/>
      <c r="C1520" s="92"/>
      <c r="D1520" s="77">
        <v>135.63999999999999</v>
      </c>
      <c r="E1520" s="185"/>
    </row>
    <row r="1521" spans="1:5" x14ac:dyDescent="0.25">
      <c r="A1521" s="80" t="s">
        <v>133</v>
      </c>
      <c r="B1521" s="75">
        <v>139497</v>
      </c>
      <c r="C1521" s="75">
        <v>139497</v>
      </c>
      <c r="D1521" s="75">
        <v>0</v>
      </c>
      <c r="E1521" s="182">
        <f t="shared" si="24"/>
        <v>0</v>
      </c>
    </row>
    <row r="1522" spans="1:5" s="2" customFormat="1" x14ac:dyDescent="0.25">
      <c r="A1522" s="87" t="s">
        <v>200</v>
      </c>
      <c r="B1522" s="88">
        <v>305</v>
      </c>
      <c r="C1522" s="88">
        <v>305</v>
      </c>
      <c r="D1522" s="88">
        <v>0</v>
      </c>
      <c r="E1522" s="183">
        <f t="shared" ref="E1522:E1584" si="25">D1522/C1522*100</f>
        <v>0</v>
      </c>
    </row>
    <row r="1523" spans="1:5" x14ac:dyDescent="0.25">
      <c r="A1523" s="80" t="s">
        <v>52</v>
      </c>
      <c r="B1523" s="75">
        <v>305</v>
      </c>
      <c r="C1523" s="75">
        <v>305</v>
      </c>
      <c r="D1523" s="75">
        <v>0</v>
      </c>
      <c r="E1523" s="182">
        <f t="shared" si="25"/>
        <v>0</v>
      </c>
    </row>
    <row r="1524" spans="1:5" x14ac:dyDescent="0.25">
      <c r="A1524" s="81" t="s">
        <v>60</v>
      </c>
      <c r="B1524" s="92"/>
      <c r="C1524" s="92"/>
      <c r="D1524" s="92"/>
      <c r="E1524" s="185"/>
    </row>
    <row r="1525" spans="1:5" ht="13.5" customHeight="1" x14ac:dyDescent="0.25">
      <c r="A1525" s="78" t="s">
        <v>419</v>
      </c>
      <c r="B1525" s="79">
        <v>566100</v>
      </c>
      <c r="C1525" s="79">
        <v>562100</v>
      </c>
      <c r="D1525" s="79">
        <v>522426.03</v>
      </c>
      <c r="E1525" s="184">
        <f t="shared" si="25"/>
        <v>92.941830635118322</v>
      </c>
    </row>
    <row r="1526" spans="1:5" s="2" customFormat="1" ht="13.5" customHeight="1" x14ac:dyDescent="0.25">
      <c r="A1526" s="87" t="s">
        <v>195</v>
      </c>
      <c r="B1526" s="88">
        <f>B1527+B1531</f>
        <v>403526</v>
      </c>
      <c r="C1526" s="88">
        <f t="shared" ref="C1526" si="26">C1527+C1531</f>
        <v>399526</v>
      </c>
      <c r="D1526" s="88">
        <v>364208</v>
      </c>
      <c r="E1526" s="183">
        <f t="shared" si="25"/>
        <v>91.160024629185585</v>
      </c>
    </row>
    <row r="1527" spans="1:5" ht="13.5" customHeight="1" x14ac:dyDescent="0.25">
      <c r="A1527" s="80" t="s">
        <v>45</v>
      </c>
      <c r="B1527" s="75">
        <v>378487</v>
      </c>
      <c r="C1527" s="75">
        <v>374487</v>
      </c>
      <c r="D1527" s="75">
        <v>345581.48</v>
      </c>
      <c r="E1527" s="182">
        <f t="shared" si="25"/>
        <v>92.28130215468093</v>
      </c>
    </row>
    <row r="1528" spans="1:5" ht="13.5" customHeight="1" x14ac:dyDescent="0.25">
      <c r="A1528" s="81" t="s">
        <v>47</v>
      </c>
      <c r="B1528" s="92"/>
      <c r="C1528" s="92"/>
      <c r="D1528" s="77">
        <v>277991.47000000003</v>
      </c>
      <c r="E1528" s="185"/>
    </row>
    <row r="1529" spans="1:5" ht="13.5" customHeight="1" x14ac:dyDescent="0.25">
      <c r="A1529" s="81" t="s">
        <v>49</v>
      </c>
      <c r="B1529" s="92"/>
      <c r="C1529" s="92"/>
      <c r="D1529" s="77">
        <v>22546.09</v>
      </c>
      <c r="E1529" s="185"/>
    </row>
    <row r="1530" spans="1:5" ht="13.5" customHeight="1" x14ac:dyDescent="0.25">
      <c r="A1530" s="81" t="s">
        <v>51</v>
      </c>
      <c r="B1530" s="92"/>
      <c r="C1530" s="92"/>
      <c r="D1530" s="77">
        <v>45043.92</v>
      </c>
      <c r="E1530" s="185"/>
    </row>
    <row r="1531" spans="1:5" ht="13.5" customHeight="1" x14ac:dyDescent="0.25">
      <c r="A1531" s="80" t="s">
        <v>52</v>
      </c>
      <c r="B1531" s="75">
        <v>25039</v>
      </c>
      <c r="C1531" s="75">
        <v>25039</v>
      </c>
      <c r="D1531" s="75">
        <v>18626.52</v>
      </c>
      <c r="E1531" s="182">
        <f t="shared" si="25"/>
        <v>74.39003155078079</v>
      </c>
    </row>
    <row r="1532" spans="1:5" ht="13.5" customHeight="1" x14ac:dyDescent="0.25">
      <c r="A1532" s="81" t="s">
        <v>54</v>
      </c>
      <c r="B1532" s="92"/>
      <c r="C1532" s="92"/>
      <c r="D1532" s="77">
        <v>920</v>
      </c>
      <c r="E1532" s="185"/>
    </row>
    <row r="1533" spans="1:5" ht="13.5" customHeight="1" x14ac:dyDescent="0.25">
      <c r="A1533" s="81" t="s">
        <v>55</v>
      </c>
      <c r="B1533" s="92"/>
      <c r="C1533" s="92"/>
      <c r="D1533" s="77">
        <v>15639.25</v>
      </c>
      <c r="E1533" s="185"/>
    </row>
    <row r="1534" spans="1:5" ht="13.5" customHeight="1" x14ac:dyDescent="0.25">
      <c r="A1534" s="81" t="s">
        <v>71</v>
      </c>
      <c r="B1534" s="92"/>
      <c r="C1534" s="92"/>
      <c r="D1534" s="77">
        <v>2067.27</v>
      </c>
      <c r="E1534" s="185"/>
    </row>
    <row r="1535" spans="1:5" s="2" customFormat="1" ht="13.5" customHeight="1" x14ac:dyDescent="0.25">
      <c r="A1535" s="87" t="s">
        <v>199</v>
      </c>
      <c r="B1535" s="88">
        <v>140014</v>
      </c>
      <c r="C1535" s="88">
        <v>140014</v>
      </c>
      <c r="D1535" s="88">
        <v>135716.28</v>
      </c>
      <c r="E1535" s="183">
        <f t="shared" si="25"/>
        <v>96.930506949305069</v>
      </c>
    </row>
    <row r="1536" spans="1:5" ht="13.5" customHeight="1" x14ac:dyDescent="0.25">
      <c r="A1536" s="80" t="s">
        <v>45</v>
      </c>
      <c r="B1536" s="75">
        <v>131820</v>
      </c>
      <c r="C1536" s="75">
        <v>131820</v>
      </c>
      <c r="D1536" s="75">
        <v>130382.66</v>
      </c>
      <c r="E1536" s="182">
        <f t="shared" si="25"/>
        <v>98.909619177666514</v>
      </c>
    </row>
    <row r="1537" spans="1:5" ht="13.5" customHeight="1" x14ac:dyDescent="0.25">
      <c r="A1537" s="81" t="s">
        <v>47</v>
      </c>
      <c r="B1537" s="92"/>
      <c r="C1537" s="92"/>
      <c r="D1537" s="77">
        <v>108582.39999999999</v>
      </c>
      <c r="E1537" s="185"/>
    </row>
    <row r="1538" spans="1:5" ht="13.5" customHeight="1" x14ac:dyDescent="0.25">
      <c r="A1538" s="81" t="s">
        <v>49</v>
      </c>
      <c r="B1538" s="92"/>
      <c r="C1538" s="92"/>
      <c r="D1538" s="77">
        <v>3062.16</v>
      </c>
      <c r="E1538" s="185"/>
    </row>
    <row r="1539" spans="1:5" ht="13.5" customHeight="1" x14ac:dyDescent="0.25">
      <c r="A1539" s="81" t="s">
        <v>51</v>
      </c>
      <c r="B1539" s="92"/>
      <c r="C1539" s="92"/>
      <c r="D1539" s="77">
        <v>18212.66</v>
      </c>
      <c r="E1539" s="185"/>
    </row>
    <row r="1540" spans="1:5" ht="13.5" customHeight="1" x14ac:dyDescent="0.25">
      <c r="A1540" s="81" t="s">
        <v>295</v>
      </c>
      <c r="B1540" s="92"/>
      <c r="C1540" s="92"/>
      <c r="D1540" s="77">
        <v>525.44000000000005</v>
      </c>
      <c r="E1540" s="185"/>
    </row>
    <row r="1541" spans="1:5" ht="13.5" customHeight="1" x14ac:dyDescent="0.25">
      <c r="A1541" s="80" t="s">
        <v>52</v>
      </c>
      <c r="B1541" s="75">
        <v>8194</v>
      </c>
      <c r="C1541" s="75">
        <v>8194</v>
      </c>
      <c r="D1541" s="75">
        <v>5333.62</v>
      </c>
      <c r="E1541" s="182">
        <f t="shared" si="25"/>
        <v>65.091774469123749</v>
      </c>
    </row>
    <row r="1542" spans="1:5" ht="13.5" customHeight="1" x14ac:dyDescent="0.25">
      <c r="A1542" s="81" t="s">
        <v>54</v>
      </c>
      <c r="B1542" s="92"/>
      <c r="C1542" s="92"/>
      <c r="D1542" s="77">
        <v>1295</v>
      </c>
      <c r="E1542" s="185"/>
    </row>
    <row r="1543" spans="1:5" ht="13.5" customHeight="1" x14ac:dyDescent="0.25">
      <c r="A1543" s="81" t="s">
        <v>55</v>
      </c>
      <c r="B1543" s="92"/>
      <c r="C1543" s="92"/>
      <c r="D1543" s="77">
        <v>3931.34</v>
      </c>
      <c r="E1543" s="185"/>
    </row>
    <row r="1544" spans="1:5" ht="13.5" customHeight="1" x14ac:dyDescent="0.25">
      <c r="A1544" s="81" t="s">
        <v>71</v>
      </c>
      <c r="B1544" s="92"/>
      <c r="C1544" s="92"/>
      <c r="D1544" s="77">
        <v>107.28</v>
      </c>
      <c r="E1544" s="185"/>
    </row>
    <row r="1545" spans="1:5" s="2" customFormat="1" ht="13.5" customHeight="1" x14ac:dyDescent="0.25">
      <c r="A1545" s="87" t="s">
        <v>200</v>
      </c>
      <c r="B1545" s="88">
        <v>22560</v>
      </c>
      <c r="C1545" s="88">
        <v>22560</v>
      </c>
      <c r="D1545" s="88">
        <v>22501.75</v>
      </c>
      <c r="E1545" s="183">
        <f t="shared" si="25"/>
        <v>99.741799645390074</v>
      </c>
    </row>
    <row r="1546" spans="1:5" ht="13.5" customHeight="1" x14ac:dyDescent="0.25">
      <c r="A1546" s="80" t="s">
        <v>45</v>
      </c>
      <c r="B1546" s="75">
        <v>21500</v>
      </c>
      <c r="C1546" s="75">
        <v>21500</v>
      </c>
      <c r="D1546" s="75">
        <v>21448.76</v>
      </c>
      <c r="E1546" s="182">
        <f t="shared" si="25"/>
        <v>99.761674418604642</v>
      </c>
    </row>
    <row r="1547" spans="1:5" ht="13.5" customHeight="1" x14ac:dyDescent="0.25">
      <c r="A1547" s="81" t="s">
        <v>47</v>
      </c>
      <c r="B1547" s="92"/>
      <c r="C1547" s="92"/>
      <c r="D1547" s="77">
        <v>17259.46</v>
      </c>
      <c r="E1547" s="185"/>
    </row>
    <row r="1548" spans="1:5" ht="13.5" customHeight="1" x14ac:dyDescent="0.25">
      <c r="A1548" s="81" t="s">
        <v>49</v>
      </c>
      <c r="B1548" s="92"/>
      <c r="C1548" s="92"/>
      <c r="D1548" s="77">
        <v>1341.44</v>
      </c>
      <c r="E1548" s="185"/>
    </row>
    <row r="1549" spans="1:5" ht="13.5" customHeight="1" x14ac:dyDescent="0.25">
      <c r="A1549" s="81" t="s">
        <v>51</v>
      </c>
      <c r="B1549" s="92"/>
      <c r="C1549" s="92"/>
      <c r="D1549" s="77">
        <v>2847.86</v>
      </c>
      <c r="E1549" s="185"/>
    </row>
    <row r="1550" spans="1:5" ht="13.5" customHeight="1" x14ac:dyDescent="0.25">
      <c r="A1550" s="80" t="s">
        <v>52</v>
      </c>
      <c r="B1550" s="75">
        <v>1060</v>
      </c>
      <c r="C1550" s="75">
        <v>1060</v>
      </c>
      <c r="D1550" s="75">
        <v>1052.99</v>
      </c>
      <c r="E1550" s="182">
        <f t="shared" si="25"/>
        <v>99.338679245283018</v>
      </c>
    </row>
    <row r="1551" spans="1:5" ht="13.5" customHeight="1" x14ac:dyDescent="0.25">
      <c r="A1551" s="81" t="s">
        <v>55</v>
      </c>
      <c r="B1551" s="92"/>
      <c r="C1551" s="92"/>
      <c r="D1551" s="77">
        <v>1052.99</v>
      </c>
      <c r="E1551" s="185"/>
    </row>
    <row r="1552" spans="1:5" x14ac:dyDescent="0.25">
      <c r="A1552" s="78" t="s">
        <v>449</v>
      </c>
      <c r="B1552" s="79">
        <v>9344</v>
      </c>
      <c r="C1552" s="79">
        <v>9344</v>
      </c>
      <c r="D1552" s="79">
        <v>7583.93</v>
      </c>
      <c r="E1552" s="184">
        <f t="shared" si="25"/>
        <v>81.163634417808211</v>
      </c>
    </row>
    <row r="1553" spans="1:5" s="2" customFormat="1" x14ac:dyDescent="0.25">
      <c r="A1553" s="87" t="s">
        <v>199</v>
      </c>
      <c r="B1553" s="88">
        <v>8344</v>
      </c>
      <c r="C1553" s="88">
        <v>8344</v>
      </c>
      <c r="D1553" s="88">
        <v>6809.67</v>
      </c>
      <c r="E1553" s="183">
        <f t="shared" si="25"/>
        <v>81.611577181208048</v>
      </c>
    </row>
    <row r="1554" spans="1:5" x14ac:dyDescent="0.25">
      <c r="A1554" s="80" t="s">
        <v>52</v>
      </c>
      <c r="B1554" s="75">
        <v>8344</v>
      </c>
      <c r="C1554" s="75">
        <v>8344</v>
      </c>
      <c r="D1554" s="75">
        <v>6809.67</v>
      </c>
      <c r="E1554" s="182">
        <f t="shared" si="25"/>
        <v>81.611577181208048</v>
      </c>
    </row>
    <row r="1555" spans="1:5" x14ac:dyDescent="0.25">
      <c r="A1555" s="81" t="s">
        <v>60</v>
      </c>
      <c r="B1555" s="92"/>
      <c r="C1555" s="92"/>
      <c r="D1555" s="77">
        <v>6809.67</v>
      </c>
      <c r="E1555" s="185"/>
    </row>
    <row r="1556" spans="1:5" s="2" customFormat="1" x14ac:dyDescent="0.25">
      <c r="A1556" s="87" t="s">
        <v>200</v>
      </c>
      <c r="B1556" s="88">
        <v>1000</v>
      </c>
      <c r="C1556" s="88">
        <v>1000</v>
      </c>
      <c r="D1556" s="88">
        <v>774.26</v>
      </c>
      <c r="E1556" s="183">
        <f t="shared" si="25"/>
        <v>77.425999999999988</v>
      </c>
    </row>
    <row r="1557" spans="1:5" x14ac:dyDescent="0.25">
      <c r="A1557" s="80" t="s">
        <v>52</v>
      </c>
      <c r="B1557" s="75">
        <v>1000</v>
      </c>
      <c r="C1557" s="75">
        <v>1000</v>
      </c>
      <c r="D1557" s="75">
        <v>774.26</v>
      </c>
      <c r="E1557" s="182">
        <f t="shared" si="25"/>
        <v>77.425999999999988</v>
      </c>
    </row>
    <row r="1558" spans="1:5" x14ac:dyDescent="0.25">
      <c r="A1558" s="81" t="s">
        <v>60</v>
      </c>
      <c r="B1558" s="92"/>
      <c r="C1558" s="92"/>
      <c r="D1558" s="77">
        <v>774.26</v>
      </c>
      <c r="E1558" s="185"/>
    </row>
    <row r="1559" spans="1:5" x14ac:dyDescent="0.25">
      <c r="A1559" s="78" t="s">
        <v>463</v>
      </c>
      <c r="B1559" s="79">
        <v>1259196</v>
      </c>
      <c r="C1559" s="79">
        <v>1259196</v>
      </c>
      <c r="D1559" s="79">
        <v>826436.33</v>
      </c>
      <c r="E1559" s="184">
        <f t="shared" si="25"/>
        <v>65.632064428413045</v>
      </c>
    </row>
    <row r="1560" spans="1:5" s="2" customFormat="1" x14ac:dyDescent="0.25">
      <c r="A1560" s="87" t="s">
        <v>202</v>
      </c>
      <c r="B1560" s="88">
        <v>1997</v>
      </c>
      <c r="C1560" s="88">
        <v>1997</v>
      </c>
      <c r="D1560" s="88">
        <v>0</v>
      </c>
      <c r="E1560" s="183">
        <f t="shared" si="25"/>
        <v>0</v>
      </c>
    </row>
    <row r="1561" spans="1:5" x14ac:dyDescent="0.25">
      <c r="A1561" s="80" t="s">
        <v>52</v>
      </c>
      <c r="B1561" s="75">
        <v>1997</v>
      </c>
      <c r="C1561" s="75">
        <v>1997</v>
      </c>
      <c r="D1561" s="75">
        <v>0</v>
      </c>
      <c r="E1561" s="182">
        <f t="shared" si="25"/>
        <v>0</v>
      </c>
    </row>
    <row r="1562" spans="1:5" s="2" customFormat="1" x14ac:dyDescent="0.25">
      <c r="A1562" s="87" t="s">
        <v>199</v>
      </c>
      <c r="B1562" s="88">
        <v>1257199</v>
      </c>
      <c r="C1562" s="88">
        <v>1257199</v>
      </c>
      <c r="D1562" s="88">
        <v>826436.33</v>
      </c>
      <c r="E1562" s="183">
        <f t="shared" si="25"/>
        <v>65.736317798534671</v>
      </c>
    </row>
    <row r="1563" spans="1:5" x14ac:dyDescent="0.25">
      <c r="A1563" s="80" t="s">
        <v>45</v>
      </c>
      <c r="B1563" s="75">
        <v>93028</v>
      </c>
      <c r="C1563" s="75">
        <v>93028</v>
      </c>
      <c r="D1563" s="75">
        <v>40003.82</v>
      </c>
      <c r="E1563" s="182">
        <f t="shared" si="25"/>
        <v>43.001913402416477</v>
      </c>
    </row>
    <row r="1564" spans="1:5" x14ac:dyDescent="0.25">
      <c r="A1564" s="81" t="s">
        <v>47</v>
      </c>
      <c r="B1564" s="92"/>
      <c r="C1564" s="92"/>
      <c r="D1564" s="77">
        <v>9570.68</v>
      </c>
      <c r="E1564" s="185"/>
    </row>
    <row r="1565" spans="1:5" x14ac:dyDescent="0.25">
      <c r="A1565" s="81" t="s">
        <v>49</v>
      </c>
      <c r="B1565" s="92"/>
      <c r="C1565" s="92"/>
      <c r="D1565" s="77">
        <v>28854</v>
      </c>
      <c r="E1565" s="185"/>
    </row>
    <row r="1566" spans="1:5" x14ac:dyDescent="0.25">
      <c r="A1566" s="81" t="s">
        <v>51</v>
      </c>
      <c r="B1566" s="92"/>
      <c r="C1566" s="92"/>
      <c r="D1566" s="77">
        <v>1579.14</v>
      </c>
      <c r="E1566" s="185"/>
    </row>
    <row r="1567" spans="1:5" x14ac:dyDescent="0.25">
      <c r="A1567" s="80" t="s">
        <v>52</v>
      </c>
      <c r="B1567" s="75">
        <v>1162931</v>
      </c>
      <c r="C1567" s="75">
        <v>1162931</v>
      </c>
      <c r="D1567" s="75">
        <v>786047.51</v>
      </c>
      <c r="E1567" s="182">
        <f t="shared" si="25"/>
        <v>67.591930217699939</v>
      </c>
    </row>
    <row r="1568" spans="1:5" x14ac:dyDescent="0.25">
      <c r="A1568" s="81" t="s">
        <v>54</v>
      </c>
      <c r="B1568" s="92"/>
      <c r="C1568" s="92"/>
      <c r="D1568" s="77">
        <v>122279.2</v>
      </c>
      <c r="E1568" s="185"/>
    </row>
    <row r="1569" spans="1:5" x14ac:dyDescent="0.25">
      <c r="A1569" s="81" t="s">
        <v>56</v>
      </c>
      <c r="B1569" s="92"/>
      <c r="C1569" s="92"/>
      <c r="D1569" s="77">
        <v>163878.01999999999</v>
      </c>
      <c r="E1569" s="185"/>
    </row>
    <row r="1570" spans="1:5" x14ac:dyDescent="0.25">
      <c r="A1570" s="81" t="s">
        <v>57</v>
      </c>
      <c r="B1570" s="92"/>
      <c r="C1570" s="92"/>
      <c r="D1570" s="77">
        <v>6600</v>
      </c>
      <c r="E1570" s="185"/>
    </row>
    <row r="1571" spans="1:5" x14ac:dyDescent="0.25">
      <c r="A1571" s="81" t="s">
        <v>59</v>
      </c>
      <c r="B1571" s="92"/>
      <c r="C1571" s="92"/>
      <c r="D1571" s="77">
        <v>1727.38</v>
      </c>
      <c r="E1571" s="185"/>
    </row>
    <row r="1572" spans="1:5" x14ac:dyDescent="0.25">
      <c r="A1572" s="81" t="s">
        <v>60</v>
      </c>
      <c r="B1572" s="92"/>
      <c r="C1572" s="92"/>
      <c r="D1572" s="77">
        <v>1143.29</v>
      </c>
      <c r="E1572" s="185"/>
    </row>
    <row r="1573" spans="1:5" x14ac:dyDescent="0.25">
      <c r="A1573" s="81" t="s">
        <v>66</v>
      </c>
      <c r="B1573" s="92"/>
      <c r="C1573" s="92"/>
      <c r="D1573" s="77">
        <v>12212.01</v>
      </c>
      <c r="E1573" s="185"/>
    </row>
    <row r="1574" spans="1:5" x14ac:dyDescent="0.25">
      <c r="A1574" s="81" t="s">
        <v>68</v>
      </c>
      <c r="B1574" s="92"/>
      <c r="C1574" s="92"/>
      <c r="D1574" s="77">
        <v>1377.05</v>
      </c>
      <c r="E1574" s="185"/>
    </row>
    <row r="1575" spans="1:5" x14ac:dyDescent="0.25">
      <c r="A1575" s="81" t="s">
        <v>70</v>
      </c>
      <c r="B1575" s="92"/>
      <c r="C1575" s="92"/>
      <c r="D1575" s="77">
        <v>971.59</v>
      </c>
      <c r="E1575" s="185"/>
    </row>
    <row r="1576" spans="1:5" x14ac:dyDescent="0.25">
      <c r="A1576" s="81" t="s">
        <v>72</v>
      </c>
      <c r="B1576" s="92"/>
      <c r="C1576" s="92"/>
      <c r="D1576" s="77">
        <v>50631.21</v>
      </c>
      <c r="E1576" s="185"/>
    </row>
    <row r="1577" spans="1:5" x14ac:dyDescent="0.25">
      <c r="A1577" s="81" t="s">
        <v>73</v>
      </c>
      <c r="B1577" s="92"/>
      <c r="C1577" s="92"/>
      <c r="D1577" s="77">
        <v>1051.6400000000001</v>
      </c>
      <c r="E1577" s="185"/>
    </row>
    <row r="1578" spans="1:5" ht="14.25" customHeight="1" x14ac:dyDescent="0.25">
      <c r="A1578" s="81" t="s">
        <v>74</v>
      </c>
      <c r="B1578" s="92"/>
      <c r="C1578" s="92"/>
      <c r="D1578" s="77">
        <v>52942.82</v>
      </c>
      <c r="E1578" s="185"/>
    </row>
    <row r="1579" spans="1:5" ht="14.25" customHeight="1" x14ac:dyDescent="0.25">
      <c r="A1579" s="81" t="s">
        <v>76</v>
      </c>
      <c r="B1579" s="92"/>
      <c r="C1579" s="92"/>
      <c r="D1579" s="77">
        <v>336237.85</v>
      </c>
      <c r="E1579" s="185"/>
    </row>
    <row r="1580" spans="1:5" ht="14.25" customHeight="1" x14ac:dyDescent="0.25">
      <c r="A1580" s="81" t="s">
        <v>79</v>
      </c>
      <c r="B1580" s="92"/>
      <c r="C1580" s="92"/>
      <c r="D1580" s="77">
        <v>2580.35</v>
      </c>
      <c r="E1580" s="185"/>
    </row>
    <row r="1581" spans="1:5" ht="14.25" customHeight="1" x14ac:dyDescent="0.25">
      <c r="A1581" s="81" t="s">
        <v>80</v>
      </c>
      <c r="B1581" s="92"/>
      <c r="C1581" s="92"/>
      <c r="D1581" s="77">
        <v>1671.41</v>
      </c>
      <c r="E1581" s="185"/>
    </row>
    <row r="1582" spans="1:5" ht="14.25" customHeight="1" x14ac:dyDescent="0.25">
      <c r="A1582" s="81" t="s">
        <v>81</v>
      </c>
      <c r="B1582" s="92"/>
      <c r="C1582" s="92"/>
      <c r="D1582" s="77">
        <v>50</v>
      </c>
      <c r="E1582" s="185"/>
    </row>
    <row r="1583" spans="1:5" ht="14.25" customHeight="1" x14ac:dyDescent="0.25">
      <c r="A1583" s="81" t="s">
        <v>83</v>
      </c>
      <c r="B1583" s="92"/>
      <c r="C1583" s="92"/>
      <c r="D1583" s="77">
        <v>30693.69</v>
      </c>
      <c r="E1583" s="185"/>
    </row>
    <row r="1584" spans="1:5" ht="14.25" customHeight="1" x14ac:dyDescent="0.25">
      <c r="A1584" s="80" t="s">
        <v>117</v>
      </c>
      <c r="B1584" s="75">
        <v>1240</v>
      </c>
      <c r="C1584" s="75">
        <v>1240</v>
      </c>
      <c r="D1584" s="75">
        <v>385</v>
      </c>
      <c r="E1584" s="182">
        <f t="shared" si="25"/>
        <v>31.048387096774192</v>
      </c>
    </row>
    <row r="1585" spans="1:5" ht="14.25" customHeight="1" x14ac:dyDescent="0.25">
      <c r="A1585" s="81" t="s">
        <v>121</v>
      </c>
      <c r="B1585" s="92"/>
      <c r="C1585" s="92"/>
      <c r="D1585" s="77">
        <v>385</v>
      </c>
      <c r="E1585" s="185"/>
    </row>
    <row r="1586" spans="1:5" ht="14.25" customHeight="1" x14ac:dyDescent="0.25">
      <c r="A1586" s="74" t="s">
        <v>424</v>
      </c>
      <c r="B1586" s="75">
        <v>2856061</v>
      </c>
      <c r="C1586" s="75">
        <v>2848561</v>
      </c>
      <c r="D1586" s="75">
        <v>2723104.56</v>
      </c>
      <c r="E1586" s="182">
        <f t="shared" ref="E1586:E1646" si="27">D1586/C1586*100</f>
        <v>95.595795912392262</v>
      </c>
    </row>
    <row r="1587" spans="1:5" ht="14.25" customHeight="1" x14ac:dyDescent="0.25">
      <c r="A1587" s="78" t="s">
        <v>464</v>
      </c>
      <c r="B1587" s="79">
        <v>718277</v>
      </c>
      <c r="C1587" s="79">
        <v>718277</v>
      </c>
      <c r="D1587" s="79">
        <v>632173.85</v>
      </c>
      <c r="E1587" s="184">
        <f t="shared" si="27"/>
        <v>88.012542514935049</v>
      </c>
    </row>
    <row r="1588" spans="1:5" s="2" customFormat="1" ht="14.25" customHeight="1" x14ac:dyDescent="0.25">
      <c r="A1588" s="87" t="s">
        <v>195</v>
      </c>
      <c r="B1588" s="88">
        <v>420000</v>
      </c>
      <c r="C1588" s="88">
        <v>420000</v>
      </c>
      <c r="D1588" s="88">
        <v>414298.03</v>
      </c>
      <c r="E1588" s="183">
        <f t="shared" si="27"/>
        <v>98.642388095238104</v>
      </c>
    </row>
    <row r="1589" spans="1:5" ht="14.25" customHeight="1" x14ac:dyDescent="0.25">
      <c r="A1589" s="80" t="s">
        <v>45</v>
      </c>
      <c r="B1589" s="75">
        <v>61050</v>
      </c>
      <c r="C1589" s="75">
        <v>61050</v>
      </c>
      <c r="D1589" s="75">
        <v>55856.86</v>
      </c>
      <c r="E1589" s="182">
        <f t="shared" si="27"/>
        <v>91.493628173628167</v>
      </c>
    </row>
    <row r="1590" spans="1:5" ht="14.25" customHeight="1" x14ac:dyDescent="0.25">
      <c r="A1590" s="81" t="s">
        <v>47</v>
      </c>
      <c r="B1590" s="92"/>
      <c r="C1590" s="92"/>
      <c r="D1590" s="77">
        <v>47945.75</v>
      </c>
      <c r="E1590" s="185"/>
    </row>
    <row r="1591" spans="1:5" ht="14.25" customHeight="1" x14ac:dyDescent="0.25">
      <c r="A1591" s="81" t="s">
        <v>51</v>
      </c>
      <c r="B1591" s="92"/>
      <c r="C1591" s="92"/>
      <c r="D1591" s="77">
        <v>7911.11</v>
      </c>
      <c r="E1591" s="185"/>
    </row>
    <row r="1592" spans="1:5" x14ac:dyDescent="0.25">
      <c r="A1592" s="80" t="s">
        <v>52</v>
      </c>
      <c r="B1592" s="75">
        <v>354630</v>
      </c>
      <c r="C1592" s="75">
        <v>354630</v>
      </c>
      <c r="D1592" s="75">
        <v>354263.42</v>
      </c>
      <c r="E1592" s="182">
        <f t="shared" si="27"/>
        <v>99.89663029072554</v>
      </c>
    </row>
    <row r="1593" spans="1:5" x14ac:dyDescent="0.25">
      <c r="A1593" s="81" t="s">
        <v>54</v>
      </c>
      <c r="B1593" s="92"/>
      <c r="C1593" s="92"/>
      <c r="D1593" s="77">
        <v>129.47999999999999</v>
      </c>
      <c r="E1593" s="185"/>
    </row>
    <row r="1594" spans="1:5" x14ac:dyDescent="0.25">
      <c r="A1594" s="81" t="s">
        <v>55</v>
      </c>
      <c r="B1594" s="92"/>
      <c r="C1594" s="92"/>
      <c r="D1594" s="77">
        <v>1889.14</v>
      </c>
      <c r="E1594" s="185"/>
    </row>
    <row r="1595" spans="1:5" x14ac:dyDescent="0.25">
      <c r="A1595" s="81" t="s">
        <v>59</v>
      </c>
      <c r="B1595" s="92"/>
      <c r="C1595" s="92"/>
      <c r="D1595" s="77">
        <v>7539.96</v>
      </c>
      <c r="E1595" s="185"/>
    </row>
    <row r="1596" spans="1:5" x14ac:dyDescent="0.25">
      <c r="A1596" s="81" t="s">
        <v>60</v>
      </c>
      <c r="B1596" s="92"/>
      <c r="C1596" s="92"/>
      <c r="D1596" s="77">
        <v>20979.79</v>
      </c>
      <c r="E1596" s="185"/>
    </row>
    <row r="1597" spans="1:5" x14ac:dyDescent="0.25">
      <c r="A1597" s="81" t="s">
        <v>61</v>
      </c>
      <c r="B1597" s="92"/>
      <c r="C1597" s="92"/>
      <c r="D1597" s="77">
        <v>19435.439999999999</v>
      </c>
      <c r="E1597" s="185"/>
    </row>
    <row r="1598" spans="1:5" x14ac:dyDescent="0.25">
      <c r="A1598" s="81" t="s">
        <v>62</v>
      </c>
      <c r="B1598" s="92"/>
      <c r="C1598" s="92"/>
      <c r="D1598" s="77">
        <v>191.28</v>
      </c>
      <c r="E1598" s="185"/>
    </row>
    <row r="1599" spans="1:5" x14ac:dyDescent="0.25">
      <c r="A1599" s="81" t="s">
        <v>380</v>
      </c>
      <c r="B1599" s="92"/>
      <c r="C1599" s="92"/>
      <c r="D1599" s="77">
        <v>561.66999999999996</v>
      </c>
      <c r="E1599" s="185"/>
    </row>
    <row r="1600" spans="1:5" x14ac:dyDescent="0.25">
      <c r="A1600" s="81" t="s">
        <v>66</v>
      </c>
      <c r="B1600" s="92"/>
      <c r="C1600" s="92"/>
      <c r="D1600" s="77">
        <v>17718.259999999998</v>
      </c>
      <c r="E1600" s="185"/>
    </row>
    <row r="1601" spans="1:5" x14ac:dyDescent="0.25">
      <c r="A1601" s="81" t="s">
        <v>68</v>
      </c>
      <c r="B1601" s="92"/>
      <c r="C1601" s="92"/>
      <c r="D1601" s="77">
        <v>1044.27</v>
      </c>
      <c r="E1601" s="185"/>
    </row>
    <row r="1602" spans="1:5" x14ac:dyDescent="0.25">
      <c r="A1602" s="81" t="s">
        <v>69</v>
      </c>
      <c r="B1602" s="92"/>
      <c r="C1602" s="92"/>
      <c r="D1602" s="77">
        <v>1426.94</v>
      </c>
      <c r="E1602" s="185"/>
    </row>
    <row r="1603" spans="1:5" x14ac:dyDescent="0.25">
      <c r="A1603" s="81" t="s">
        <v>70</v>
      </c>
      <c r="B1603" s="92"/>
      <c r="C1603" s="92"/>
      <c r="D1603" s="77">
        <v>449.65</v>
      </c>
      <c r="E1603" s="185"/>
    </row>
    <row r="1604" spans="1:5" x14ac:dyDescent="0.25">
      <c r="A1604" s="81" t="s">
        <v>72</v>
      </c>
      <c r="B1604" s="92"/>
      <c r="C1604" s="92"/>
      <c r="D1604" s="77">
        <v>268001.19</v>
      </c>
      <c r="E1604" s="185"/>
    </row>
    <row r="1605" spans="1:5" x14ac:dyDescent="0.25">
      <c r="A1605" s="81" t="s">
        <v>73</v>
      </c>
      <c r="B1605" s="92"/>
      <c r="C1605" s="92"/>
      <c r="D1605" s="77">
        <v>74.66</v>
      </c>
      <c r="E1605" s="185"/>
    </row>
    <row r="1606" spans="1:5" x14ac:dyDescent="0.25">
      <c r="A1606" s="81" t="s">
        <v>74</v>
      </c>
      <c r="B1606" s="92"/>
      <c r="C1606" s="92"/>
      <c r="D1606" s="77">
        <v>14519.97</v>
      </c>
      <c r="E1606" s="185"/>
    </row>
    <row r="1607" spans="1:5" x14ac:dyDescent="0.25">
      <c r="A1607" s="81" t="s">
        <v>76</v>
      </c>
      <c r="B1607" s="92"/>
      <c r="C1607" s="92"/>
      <c r="D1607" s="77">
        <v>273.10000000000002</v>
      </c>
      <c r="E1607" s="185"/>
    </row>
    <row r="1608" spans="1:5" x14ac:dyDescent="0.25">
      <c r="A1608" s="81" t="s">
        <v>83</v>
      </c>
      <c r="B1608" s="92"/>
      <c r="C1608" s="92"/>
      <c r="D1608" s="77">
        <v>28.62</v>
      </c>
      <c r="E1608" s="185"/>
    </row>
    <row r="1609" spans="1:5" x14ac:dyDescent="0.25">
      <c r="A1609" s="80" t="s">
        <v>117</v>
      </c>
      <c r="B1609" s="75">
        <v>4320</v>
      </c>
      <c r="C1609" s="75">
        <v>4320</v>
      </c>
      <c r="D1609" s="75">
        <v>4177.75</v>
      </c>
      <c r="E1609" s="182">
        <f t="shared" si="27"/>
        <v>96.707175925925924</v>
      </c>
    </row>
    <row r="1610" spans="1:5" x14ac:dyDescent="0.25">
      <c r="A1610" s="81" t="s">
        <v>121</v>
      </c>
      <c r="B1610" s="92"/>
      <c r="C1610" s="92"/>
      <c r="D1610" s="77">
        <v>3519.99</v>
      </c>
      <c r="E1610" s="185"/>
    </row>
    <row r="1611" spans="1:5" x14ac:dyDescent="0.25">
      <c r="A1611" s="81" t="s">
        <v>124</v>
      </c>
      <c r="B1611" s="92"/>
      <c r="C1611" s="92"/>
      <c r="D1611" s="77">
        <v>657.76</v>
      </c>
      <c r="E1611" s="185"/>
    </row>
    <row r="1612" spans="1:5" s="2" customFormat="1" x14ac:dyDescent="0.25">
      <c r="A1612" s="87" t="s">
        <v>202</v>
      </c>
      <c r="B1612" s="88">
        <v>80399</v>
      </c>
      <c r="C1612" s="88">
        <v>80399</v>
      </c>
      <c r="D1612" s="88">
        <v>0</v>
      </c>
      <c r="E1612" s="183">
        <f t="shared" si="27"/>
        <v>0</v>
      </c>
    </row>
    <row r="1613" spans="1:5" x14ac:dyDescent="0.25">
      <c r="A1613" s="80" t="s">
        <v>52</v>
      </c>
      <c r="B1613" s="75">
        <v>80399</v>
      </c>
      <c r="C1613" s="75">
        <v>80399</v>
      </c>
      <c r="D1613" s="75">
        <v>0</v>
      </c>
      <c r="E1613" s="182">
        <f t="shared" si="27"/>
        <v>0</v>
      </c>
    </row>
    <row r="1614" spans="1:5" s="2" customFormat="1" x14ac:dyDescent="0.25">
      <c r="A1614" s="87" t="s">
        <v>200</v>
      </c>
      <c r="B1614" s="88">
        <v>217878</v>
      </c>
      <c r="C1614" s="88">
        <v>217878</v>
      </c>
      <c r="D1614" s="88">
        <v>217875.82</v>
      </c>
      <c r="E1614" s="183">
        <f t="shared" si="27"/>
        <v>99.998999440053609</v>
      </c>
    </row>
    <row r="1615" spans="1:5" x14ac:dyDescent="0.25">
      <c r="A1615" s="80" t="s">
        <v>117</v>
      </c>
      <c r="B1615" s="75">
        <v>217878</v>
      </c>
      <c r="C1615" s="75">
        <v>217878</v>
      </c>
      <c r="D1615" s="75">
        <v>217875.82</v>
      </c>
      <c r="E1615" s="182">
        <f t="shared" si="27"/>
        <v>99.998999440053609</v>
      </c>
    </row>
    <row r="1616" spans="1:5" x14ac:dyDescent="0.25">
      <c r="A1616" s="81" t="s">
        <v>121</v>
      </c>
      <c r="B1616" s="92"/>
      <c r="C1616" s="92"/>
      <c r="D1616" s="77">
        <v>147589.87</v>
      </c>
      <c r="E1616" s="185"/>
    </row>
    <row r="1617" spans="1:5" x14ac:dyDescent="0.25">
      <c r="A1617" s="81" t="s">
        <v>122</v>
      </c>
      <c r="B1617" s="92"/>
      <c r="C1617" s="92"/>
      <c r="D1617" s="77">
        <v>1095.47</v>
      </c>
      <c r="E1617" s="185"/>
    </row>
    <row r="1618" spans="1:5" x14ac:dyDescent="0.25">
      <c r="A1618" s="81" t="s">
        <v>124</v>
      </c>
      <c r="B1618" s="92"/>
      <c r="C1618" s="92"/>
      <c r="D1618" s="77">
        <v>66047.95</v>
      </c>
      <c r="E1618" s="185"/>
    </row>
    <row r="1619" spans="1:5" x14ac:dyDescent="0.25">
      <c r="A1619" s="81" t="s">
        <v>125</v>
      </c>
      <c r="B1619" s="92"/>
      <c r="C1619" s="92"/>
      <c r="D1619" s="77">
        <v>3142.53</v>
      </c>
      <c r="E1619" s="185"/>
    </row>
    <row r="1620" spans="1:5" x14ac:dyDescent="0.25">
      <c r="A1620" s="78" t="s">
        <v>465</v>
      </c>
      <c r="B1620" s="79">
        <v>198950</v>
      </c>
      <c r="C1620" s="79">
        <v>198950</v>
      </c>
      <c r="D1620" s="79">
        <v>191798.58</v>
      </c>
      <c r="E1620" s="184">
        <f t="shared" si="27"/>
        <v>96.405418446845943</v>
      </c>
    </row>
    <row r="1621" spans="1:5" s="2" customFormat="1" ht="14.25" customHeight="1" x14ac:dyDescent="0.25">
      <c r="A1621" s="87" t="s">
        <v>195</v>
      </c>
      <c r="B1621" s="88">
        <v>155000</v>
      </c>
      <c r="C1621" s="88">
        <v>155000</v>
      </c>
      <c r="D1621" s="88">
        <v>154882.23000000001</v>
      </c>
      <c r="E1621" s="183">
        <f t="shared" si="27"/>
        <v>99.924019354838705</v>
      </c>
    </row>
    <row r="1622" spans="1:5" ht="14.25" customHeight="1" x14ac:dyDescent="0.25">
      <c r="A1622" s="80" t="s">
        <v>45</v>
      </c>
      <c r="B1622" s="75">
        <v>137805</v>
      </c>
      <c r="C1622" s="75">
        <v>137805</v>
      </c>
      <c r="D1622" s="75">
        <v>137687.23000000001</v>
      </c>
      <c r="E1622" s="182">
        <f t="shared" si="27"/>
        <v>99.914538659700312</v>
      </c>
    </row>
    <row r="1623" spans="1:5" ht="14.25" customHeight="1" x14ac:dyDescent="0.25">
      <c r="A1623" s="81" t="s">
        <v>47</v>
      </c>
      <c r="B1623" s="92"/>
      <c r="C1623" s="92"/>
      <c r="D1623" s="77">
        <v>117613.56</v>
      </c>
      <c r="E1623" s="185"/>
    </row>
    <row r="1624" spans="1:5" ht="14.25" customHeight="1" x14ac:dyDescent="0.25">
      <c r="A1624" s="81" t="s">
        <v>49</v>
      </c>
      <c r="B1624" s="92"/>
      <c r="C1624" s="92"/>
      <c r="D1624" s="77">
        <v>667.26</v>
      </c>
      <c r="E1624" s="185"/>
    </row>
    <row r="1625" spans="1:5" ht="14.25" customHeight="1" x14ac:dyDescent="0.25">
      <c r="A1625" s="81" t="s">
        <v>51</v>
      </c>
      <c r="B1625" s="92"/>
      <c r="C1625" s="92"/>
      <c r="D1625" s="77">
        <v>19406.41</v>
      </c>
      <c r="E1625" s="185"/>
    </row>
    <row r="1626" spans="1:5" ht="14.25" customHeight="1" x14ac:dyDescent="0.25">
      <c r="A1626" s="80" t="s">
        <v>52</v>
      </c>
      <c r="B1626" s="75">
        <v>17195</v>
      </c>
      <c r="C1626" s="75">
        <v>17195</v>
      </c>
      <c r="D1626" s="75">
        <v>17195</v>
      </c>
      <c r="E1626" s="182">
        <f t="shared" si="27"/>
        <v>100</v>
      </c>
    </row>
    <row r="1627" spans="1:5" ht="14.25" customHeight="1" x14ac:dyDescent="0.25">
      <c r="A1627" s="81" t="s">
        <v>56</v>
      </c>
      <c r="B1627" s="92"/>
      <c r="C1627" s="92"/>
      <c r="D1627" s="77">
        <v>3324.87</v>
      </c>
      <c r="E1627" s="185"/>
    </row>
    <row r="1628" spans="1:5" ht="14.25" customHeight="1" x14ac:dyDescent="0.25">
      <c r="A1628" s="81" t="s">
        <v>59</v>
      </c>
      <c r="B1628" s="92"/>
      <c r="C1628" s="92"/>
      <c r="D1628" s="77">
        <v>2828.91</v>
      </c>
      <c r="E1628" s="185"/>
    </row>
    <row r="1629" spans="1:5" ht="14.25" customHeight="1" x14ac:dyDescent="0.25">
      <c r="A1629" s="81" t="s">
        <v>66</v>
      </c>
      <c r="B1629" s="92"/>
      <c r="C1629" s="92"/>
      <c r="D1629" s="77">
        <v>1078.19</v>
      </c>
      <c r="E1629" s="185"/>
    </row>
    <row r="1630" spans="1:5" ht="14.25" customHeight="1" x14ac:dyDescent="0.25">
      <c r="A1630" s="81" t="s">
        <v>74</v>
      </c>
      <c r="B1630" s="92"/>
      <c r="C1630" s="92"/>
      <c r="D1630" s="77">
        <v>10.8</v>
      </c>
      <c r="E1630" s="185"/>
    </row>
    <row r="1631" spans="1:5" ht="14.25" customHeight="1" x14ac:dyDescent="0.25">
      <c r="A1631" s="81" t="s">
        <v>81</v>
      </c>
      <c r="B1631" s="92"/>
      <c r="C1631" s="92"/>
      <c r="D1631" s="77">
        <v>9952.23</v>
      </c>
      <c r="E1631" s="185"/>
    </row>
    <row r="1632" spans="1:5" s="2" customFormat="1" x14ac:dyDescent="0.25">
      <c r="A1632" s="87" t="s">
        <v>198</v>
      </c>
      <c r="B1632" s="88">
        <v>43950</v>
      </c>
      <c r="C1632" s="88">
        <v>43950</v>
      </c>
      <c r="D1632" s="88">
        <v>36916.35</v>
      </c>
      <c r="E1632" s="183">
        <f t="shared" si="27"/>
        <v>83.996245733788385</v>
      </c>
    </row>
    <row r="1633" spans="1:5" x14ac:dyDescent="0.25">
      <c r="A1633" s="80" t="s">
        <v>45</v>
      </c>
      <c r="B1633" s="75">
        <v>35050</v>
      </c>
      <c r="C1633" s="75">
        <v>35050</v>
      </c>
      <c r="D1633" s="75">
        <v>25796.35</v>
      </c>
      <c r="E1633" s="182">
        <f t="shared" si="27"/>
        <v>73.598716119828808</v>
      </c>
    </row>
    <row r="1634" spans="1:5" x14ac:dyDescent="0.25">
      <c r="A1634" s="81" t="s">
        <v>47</v>
      </c>
      <c r="B1634" s="92"/>
      <c r="C1634" s="92"/>
      <c r="D1634" s="77">
        <v>17319.349999999999</v>
      </c>
      <c r="E1634" s="185"/>
    </row>
    <row r="1635" spans="1:5" x14ac:dyDescent="0.25">
      <c r="A1635" s="81" t="s">
        <v>49</v>
      </c>
      <c r="B1635" s="92"/>
      <c r="C1635" s="92"/>
      <c r="D1635" s="77">
        <v>5619.3</v>
      </c>
      <c r="E1635" s="185"/>
    </row>
    <row r="1636" spans="1:5" x14ac:dyDescent="0.25">
      <c r="A1636" s="81" t="s">
        <v>51</v>
      </c>
      <c r="B1636" s="92"/>
      <c r="C1636" s="92"/>
      <c r="D1636" s="77">
        <v>2857.7</v>
      </c>
      <c r="E1636" s="185"/>
    </row>
    <row r="1637" spans="1:5" x14ac:dyDescent="0.25">
      <c r="A1637" s="80" t="s">
        <v>52</v>
      </c>
      <c r="B1637" s="75">
        <v>8900</v>
      </c>
      <c r="C1637" s="75">
        <v>8900</v>
      </c>
      <c r="D1637" s="75">
        <v>11120</v>
      </c>
      <c r="E1637" s="182">
        <f t="shared" si="27"/>
        <v>124.9438202247191</v>
      </c>
    </row>
    <row r="1638" spans="1:5" x14ac:dyDescent="0.25">
      <c r="A1638" s="81" t="s">
        <v>59</v>
      </c>
      <c r="B1638" s="92"/>
      <c r="C1638" s="92"/>
      <c r="D1638" s="77">
        <v>3300</v>
      </c>
      <c r="E1638" s="185"/>
    </row>
    <row r="1639" spans="1:5" x14ac:dyDescent="0.25">
      <c r="A1639" s="81" t="s">
        <v>83</v>
      </c>
      <c r="B1639" s="92"/>
      <c r="C1639" s="92"/>
      <c r="D1639" s="77">
        <v>7820</v>
      </c>
      <c r="E1639" s="185"/>
    </row>
    <row r="1640" spans="1:5" x14ac:dyDescent="0.25">
      <c r="A1640" s="78" t="s">
        <v>428</v>
      </c>
      <c r="B1640" s="79">
        <v>1725747</v>
      </c>
      <c r="C1640" s="79">
        <v>1722247</v>
      </c>
      <c r="D1640" s="79">
        <v>1695255.54</v>
      </c>
      <c r="E1640" s="184">
        <f t="shared" si="27"/>
        <v>98.432776483280264</v>
      </c>
    </row>
    <row r="1641" spans="1:5" s="2" customFormat="1" x14ac:dyDescent="0.25">
      <c r="A1641" s="87" t="s">
        <v>195</v>
      </c>
      <c r="B1641" s="88">
        <v>40000</v>
      </c>
      <c r="C1641" s="88">
        <v>36500</v>
      </c>
      <c r="D1641" s="88">
        <v>35965.26</v>
      </c>
      <c r="E1641" s="183">
        <f t="shared" si="27"/>
        <v>98.534958904109587</v>
      </c>
    </row>
    <row r="1642" spans="1:5" x14ac:dyDescent="0.25">
      <c r="A1642" s="80" t="s">
        <v>45</v>
      </c>
      <c r="B1642" s="75">
        <v>13600</v>
      </c>
      <c r="C1642" s="75">
        <v>13600</v>
      </c>
      <c r="D1642" s="75">
        <v>13115.58</v>
      </c>
      <c r="E1642" s="182">
        <f t="shared" si="27"/>
        <v>96.438088235294117</v>
      </c>
    </row>
    <row r="1643" spans="1:5" x14ac:dyDescent="0.25">
      <c r="A1643" s="81" t="s">
        <v>47</v>
      </c>
      <c r="B1643" s="92"/>
      <c r="C1643" s="92"/>
      <c r="D1643" s="77">
        <v>2565.59</v>
      </c>
      <c r="E1643" s="185"/>
    </row>
    <row r="1644" spans="1:5" x14ac:dyDescent="0.25">
      <c r="A1644" s="81" t="s">
        <v>49</v>
      </c>
      <c r="B1644" s="92"/>
      <c r="C1644" s="92"/>
      <c r="D1644" s="77">
        <v>10419.200000000001</v>
      </c>
      <c r="E1644" s="185"/>
    </row>
    <row r="1645" spans="1:5" x14ac:dyDescent="0.25">
      <c r="A1645" s="81" t="s">
        <v>51</v>
      </c>
      <c r="B1645" s="92"/>
      <c r="C1645" s="92"/>
      <c r="D1645" s="77">
        <v>130.79</v>
      </c>
      <c r="E1645" s="185"/>
    </row>
    <row r="1646" spans="1:5" x14ac:dyDescent="0.25">
      <c r="A1646" s="80" t="s">
        <v>52</v>
      </c>
      <c r="B1646" s="75">
        <v>26400</v>
      </c>
      <c r="C1646" s="75">
        <v>22900</v>
      </c>
      <c r="D1646" s="75">
        <v>22849.68</v>
      </c>
      <c r="E1646" s="182">
        <f t="shared" si="27"/>
        <v>99.780262008733615</v>
      </c>
    </row>
    <row r="1647" spans="1:5" x14ac:dyDescent="0.25">
      <c r="A1647" s="81" t="s">
        <v>59</v>
      </c>
      <c r="B1647" s="92"/>
      <c r="C1647" s="92"/>
      <c r="D1647" s="77">
        <v>6109.61</v>
      </c>
      <c r="E1647" s="185"/>
    </row>
    <row r="1648" spans="1:5" x14ac:dyDescent="0.25">
      <c r="A1648" s="81" t="s">
        <v>60</v>
      </c>
      <c r="B1648" s="92"/>
      <c r="C1648" s="92"/>
      <c r="D1648" s="77">
        <v>6842.74</v>
      </c>
      <c r="E1648" s="185"/>
    </row>
    <row r="1649" spans="1:5" x14ac:dyDescent="0.25">
      <c r="A1649" s="81" t="s">
        <v>380</v>
      </c>
      <c r="B1649" s="92"/>
      <c r="C1649" s="92"/>
      <c r="D1649" s="77">
        <v>143.15</v>
      </c>
      <c r="E1649" s="185"/>
    </row>
    <row r="1650" spans="1:5" x14ac:dyDescent="0.25">
      <c r="A1650" s="81" t="s">
        <v>66</v>
      </c>
      <c r="B1650" s="92"/>
      <c r="C1650" s="92"/>
      <c r="D1650" s="77">
        <v>3608</v>
      </c>
      <c r="E1650" s="185"/>
    </row>
    <row r="1651" spans="1:5" x14ac:dyDescent="0.25">
      <c r="A1651" s="81" t="s">
        <v>70</v>
      </c>
      <c r="B1651" s="92"/>
      <c r="C1651" s="92"/>
      <c r="D1651" s="77">
        <v>1187.5</v>
      </c>
      <c r="E1651" s="185"/>
    </row>
    <row r="1652" spans="1:5" x14ac:dyDescent="0.25">
      <c r="A1652" s="81" t="s">
        <v>72</v>
      </c>
      <c r="B1652" s="92"/>
      <c r="C1652" s="92"/>
      <c r="D1652" s="77">
        <v>4096.93</v>
      </c>
      <c r="E1652" s="185"/>
    </row>
    <row r="1653" spans="1:5" x14ac:dyDescent="0.25">
      <c r="A1653" s="81" t="s">
        <v>74</v>
      </c>
      <c r="B1653" s="92"/>
      <c r="C1653" s="92"/>
      <c r="D1653" s="77">
        <v>861.75</v>
      </c>
      <c r="E1653" s="185"/>
    </row>
    <row r="1654" spans="1:5" s="2" customFormat="1" x14ac:dyDescent="0.25">
      <c r="A1654" s="87" t="s">
        <v>202</v>
      </c>
      <c r="B1654" s="88">
        <v>990672</v>
      </c>
      <c r="C1654" s="88">
        <v>990672</v>
      </c>
      <c r="D1654" s="88">
        <v>1064376.22</v>
      </c>
      <c r="E1654" s="183">
        <f t="shared" ref="E1654:E1712" si="28">D1654/C1654*100</f>
        <v>107.43982064699517</v>
      </c>
    </row>
    <row r="1655" spans="1:5" x14ac:dyDescent="0.25">
      <c r="A1655" s="80" t="s">
        <v>45</v>
      </c>
      <c r="B1655" s="75">
        <v>582565</v>
      </c>
      <c r="C1655" s="75">
        <v>582565</v>
      </c>
      <c r="D1655" s="75">
        <v>562255.07999999996</v>
      </c>
      <c r="E1655" s="182">
        <f t="shared" si="28"/>
        <v>96.513707483285117</v>
      </c>
    </row>
    <row r="1656" spans="1:5" x14ac:dyDescent="0.25">
      <c r="A1656" s="81" t="s">
        <v>47</v>
      </c>
      <c r="B1656" s="92"/>
      <c r="C1656" s="92"/>
      <c r="D1656" s="77">
        <v>435816.74</v>
      </c>
      <c r="E1656" s="185"/>
    </row>
    <row r="1657" spans="1:5" x14ac:dyDescent="0.25">
      <c r="A1657" s="81" t="s">
        <v>49</v>
      </c>
      <c r="B1657" s="92"/>
      <c r="C1657" s="92"/>
      <c r="D1657" s="77">
        <v>56331.29</v>
      </c>
      <c r="E1657" s="185"/>
    </row>
    <row r="1658" spans="1:5" x14ac:dyDescent="0.25">
      <c r="A1658" s="81" t="s">
        <v>620</v>
      </c>
      <c r="B1658" s="92"/>
      <c r="C1658" s="92"/>
      <c r="D1658" s="77">
        <v>895.88</v>
      </c>
      <c r="E1658" s="185"/>
    </row>
    <row r="1659" spans="1:5" x14ac:dyDescent="0.25">
      <c r="A1659" s="81" t="s">
        <v>51</v>
      </c>
      <c r="B1659" s="92"/>
      <c r="C1659" s="92"/>
      <c r="D1659" s="77">
        <v>69211.17</v>
      </c>
      <c r="E1659" s="185"/>
    </row>
    <row r="1660" spans="1:5" x14ac:dyDescent="0.25">
      <c r="A1660" s="80" t="s">
        <v>52</v>
      </c>
      <c r="B1660" s="75">
        <v>399162</v>
      </c>
      <c r="C1660" s="75">
        <v>399162</v>
      </c>
      <c r="D1660" s="75">
        <v>474931.68</v>
      </c>
      <c r="E1660" s="182">
        <f t="shared" si="28"/>
        <v>118.9821876831963</v>
      </c>
    </row>
    <row r="1661" spans="1:5" x14ac:dyDescent="0.25">
      <c r="A1661" s="81" t="s">
        <v>54</v>
      </c>
      <c r="B1661" s="92"/>
      <c r="C1661" s="92"/>
      <c r="D1661" s="77">
        <v>26405.33</v>
      </c>
      <c r="E1661" s="185"/>
    </row>
    <row r="1662" spans="1:5" x14ac:dyDescent="0.25">
      <c r="A1662" s="81" t="s">
        <v>55</v>
      </c>
      <c r="B1662" s="92"/>
      <c r="C1662" s="92"/>
      <c r="D1662" s="77">
        <v>28821.46</v>
      </c>
      <c r="E1662" s="185"/>
    </row>
    <row r="1663" spans="1:5" x14ac:dyDescent="0.25">
      <c r="A1663" s="81" t="s">
        <v>56</v>
      </c>
      <c r="B1663" s="92"/>
      <c r="C1663" s="92"/>
      <c r="D1663" s="77">
        <v>3929.64</v>
      </c>
      <c r="E1663" s="185"/>
    </row>
    <row r="1664" spans="1:5" x14ac:dyDescent="0.25">
      <c r="A1664" s="81" t="s">
        <v>59</v>
      </c>
      <c r="B1664" s="92"/>
      <c r="C1664" s="92"/>
      <c r="D1664" s="77">
        <v>12694.79</v>
      </c>
      <c r="E1664" s="185"/>
    </row>
    <row r="1665" spans="1:5" x14ac:dyDescent="0.25">
      <c r="A1665" s="81" t="s">
        <v>60</v>
      </c>
      <c r="B1665" s="92"/>
      <c r="C1665" s="92"/>
      <c r="D1665" s="77">
        <v>166442.67000000001</v>
      </c>
      <c r="E1665" s="185"/>
    </row>
    <row r="1666" spans="1:5" x14ac:dyDescent="0.25">
      <c r="A1666" s="81" t="s">
        <v>61</v>
      </c>
      <c r="B1666" s="92"/>
      <c r="C1666" s="92"/>
      <c r="D1666" s="77">
        <v>18414.490000000002</v>
      </c>
      <c r="E1666" s="185"/>
    </row>
    <row r="1667" spans="1:5" x14ac:dyDescent="0.25">
      <c r="A1667" s="81" t="s">
        <v>62</v>
      </c>
      <c r="B1667" s="92"/>
      <c r="C1667" s="92"/>
      <c r="D1667" s="77">
        <v>9305.7000000000007</v>
      </c>
      <c r="E1667" s="185"/>
    </row>
    <row r="1668" spans="1:5" x14ac:dyDescent="0.25">
      <c r="A1668" s="81" t="s">
        <v>380</v>
      </c>
      <c r="B1668" s="92"/>
      <c r="C1668" s="92"/>
      <c r="D1668" s="77">
        <v>2500.67</v>
      </c>
      <c r="E1668" s="185"/>
    </row>
    <row r="1669" spans="1:5" x14ac:dyDescent="0.25">
      <c r="A1669" s="81" t="s">
        <v>64</v>
      </c>
      <c r="B1669" s="92"/>
      <c r="C1669" s="92"/>
      <c r="D1669" s="77">
        <v>359.13</v>
      </c>
      <c r="E1669" s="185"/>
    </row>
    <row r="1670" spans="1:5" x14ac:dyDescent="0.25">
      <c r="A1670" s="81" t="s">
        <v>66</v>
      </c>
      <c r="B1670" s="92"/>
      <c r="C1670" s="92"/>
      <c r="D1670" s="77">
        <v>5636.9</v>
      </c>
      <c r="E1670" s="185"/>
    </row>
    <row r="1671" spans="1:5" x14ac:dyDescent="0.25">
      <c r="A1671" s="81" t="s">
        <v>67</v>
      </c>
      <c r="B1671" s="92"/>
      <c r="C1671" s="92"/>
      <c r="D1671" s="77">
        <v>44753.93</v>
      </c>
      <c r="E1671" s="185"/>
    </row>
    <row r="1672" spans="1:5" x14ac:dyDescent="0.25">
      <c r="A1672" s="81" t="s">
        <v>68</v>
      </c>
      <c r="B1672" s="92"/>
      <c r="C1672" s="92"/>
      <c r="D1672" s="77">
        <v>6185.81</v>
      </c>
      <c r="E1672" s="185"/>
    </row>
    <row r="1673" spans="1:5" x14ac:dyDescent="0.25">
      <c r="A1673" s="81" t="s">
        <v>69</v>
      </c>
      <c r="B1673" s="92"/>
      <c r="C1673" s="92"/>
      <c r="D1673" s="77">
        <v>4643.96</v>
      </c>
      <c r="E1673" s="185"/>
    </row>
    <row r="1674" spans="1:5" x14ac:dyDescent="0.25">
      <c r="A1674" s="81" t="s">
        <v>70</v>
      </c>
      <c r="B1674" s="92"/>
      <c r="C1674" s="92"/>
      <c r="D1674" s="77">
        <v>4380.3599999999997</v>
      </c>
      <c r="E1674" s="185"/>
    </row>
    <row r="1675" spans="1:5" x14ac:dyDescent="0.25">
      <c r="A1675" s="81" t="s">
        <v>71</v>
      </c>
      <c r="B1675" s="92"/>
      <c r="C1675" s="92"/>
      <c r="D1675" s="77">
        <v>235</v>
      </c>
      <c r="E1675" s="185"/>
    </row>
    <row r="1676" spans="1:5" x14ac:dyDescent="0.25">
      <c r="A1676" s="81" t="s">
        <v>72</v>
      </c>
      <c r="B1676" s="92"/>
      <c r="C1676" s="92"/>
      <c r="D1676" s="77">
        <v>25760.5</v>
      </c>
      <c r="E1676" s="185"/>
    </row>
    <row r="1677" spans="1:5" x14ac:dyDescent="0.25">
      <c r="A1677" s="81" t="s">
        <v>73</v>
      </c>
      <c r="B1677" s="92"/>
      <c r="C1677" s="92"/>
      <c r="D1677" s="77">
        <v>7146.17</v>
      </c>
      <c r="E1677" s="185"/>
    </row>
    <row r="1678" spans="1:5" x14ac:dyDescent="0.25">
      <c r="A1678" s="81" t="s">
        <v>74</v>
      </c>
      <c r="B1678" s="92"/>
      <c r="C1678" s="92"/>
      <c r="D1678" s="77">
        <v>21570.76</v>
      </c>
      <c r="E1678" s="185"/>
    </row>
    <row r="1679" spans="1:5" x14ac:dyDescent="0.25">
      <c r="A1679" s="81" t="s">
        <v>79</v>
      </c>
      <c r="B1679" s="92"/>
      <c r="C1679" s="92"/>
      <c r="D1679" s="77">
        <v>6445.39</v>
      </c>
      <c r="E1679" s="185"/>
    </row>
    <row r="1680" spans="1:5" x14ac:dyDescent="0.25">
      <c r="A1680" s="81" t="s">
        <v>80</v>
      </c>
      <c r="B1680" s="92"/>
      <c r="C1680" s="92"/>
      <c r="D1680" s="77">
        <v>1459.81</v>
      </c>
      <c r="E1680" s="185"/>
    </row>
    <row r="1681" spans="1:5" x14ac:dyDescent="0.25">
      <c r="A1681" s="81" t="s">
        <v>81</v>
      </c>
      <c r="B1681" s="92"/>
      <c r="C1681" s="92"/>
      <c r="D1681" s="77">
        <v>545</v>
      </c>
      <c r="E1681" s="185"/>
    </row>
    <row r="1682" spans="1:5" x14ac:dyDescent="0.25">
      <c r="A1682" s="81" t="s">
        <v>82</v>
      </c>
      <c r="B1682" s="92"/>
      <c r="C1682" s="92"/>
      <c r="D1682" s="77">
        <v>3606.91</v>
      </c>
      <c r="E1682" s="185"/>
    </row>
    <row r="1683" spans="1:5" x14ac:dyDescent="0.25">
      <c r="A1683" s="81" t="s">
        <v>83</v>
      </c>
      <c r="B1683" s="92"/>
      <c r="C1683" s="92"/>
      <c r="D1683" s="77">
        <v>73687.3</v>
      </c>
      <c r="E1683" s="185"/>
    </row>
    <row r="1684" spans="1:5" x14ac:dyDescent="0.25">
      <c r="A1684" s="80" t="s">
        <v>84</v>
      </c>
      <c r="B1684" s="75">
        <v>2050</v>
      </c>
      <c r="C1684" s="75">
        <v>2050</v>
      </c>
      <c r="D1684" s="75">
        <v>1830.23</v>
      </c>
      <c r="E1684" s="182">
        <f t="shared" si="28"/>
        <v>89.279512195121953</v>
      </c>
    </row>
    <row r="1685" spans="1:5" x14ac:dyDescent="0.25">
      <c r="A1685" s="81" t="s">
        <v>87</v>
      </c>
      <c r="B1685" s="92"/>
      <c r="C1685" s="92"/>
      <c r="D1685" s="77">
        <v>1537.94</v>
      </c>
      <c r="E1685" s="185"/>
    </row>
    <row r="1686" spans="1:5" x14ac:dyDescent="0.25">
      <c r="A1686" s="81" t="s">
        <v>89</v>
      </c>
      <c r="B1686" s="92"/>
      <c r="C1686" s="92"/>
      <c r="D1686" s="77">
        <v>6.58</v>
      </c>
      <c r="E1686" s="185"/>
    </row>
    <row r="1687" spans="1:5" x14ac:dyDescent="0.25">
      <c r="A1687" s="81" t="s">
        <v>90</v>
      </c>
      <c r="B1687" s="92"/>
      <c r="C1687" s="92"/>
      <c r="D1687" s="77">
        <v>285.70999999999998</v>
      </c>
      <c r="E1687" s="185"/>
    </row>
    <row r="1688" spans="1:5" x14ac:dyDescent="0.25">
      <c r="A1688" s="80" t="s">
        <v>106</v>
      </c>
      <c r="B1688" s="75">
        <v>300</v>
      </c>
      <c r="C1688" s="75">
        <v>300</v>
      </c>
      <c r="D1688" s="75">
        <v>0</v>
      </c>
      <c r="E1688" s="182">
        <f t="shared" si="28"/>
        <v>0</v>
      </c>
    </row>
    <row r="1689" spans="1:5" x14ac:dyDescent="0.25">
      <c r="A1689" s="80" t="s">
        <v>117</v>
      </c>
      <c r="B1689" s="75">
        <v>6595</v>
      </c>
      <c r="C1689" s="75">
        <v>6595</v>
      </c>
      <c r="D1689" s="75">
        <v>25359.23</v>
      </c>
      <c r="E1689" s="182">
        <f t="shared" si="28"/>
        <v>384.52206216830933</v>
      </c>
    </row>
    <row r="1690" spans="1:5" x14ac:dyDescent="0.25">
      <c r="A1690" s="81" t="s">
        <v>121</v>
      </c>
      <c r="B1690" s="92"/>
      <c r="C1690" s="92"/>
      <c r="D1690" s="77">
        <v>1472.64</v>
      </c>
      <c r="E1690" s="185"/>
    </row>
    <row r="1691" spans="1:5" x14ac:dyDescent="0.25">
      <c r="A1691" s="81" t="s">
        <v>123</v>
      </c>
      <c r="B1691" s="92"/>
      <c r="C1691" s="92"/>
      <c r="D1691" s="77">
        <v>219</v>
      </c>
      <c r="E1691" s="185"/>
    </row>
    <row r="1692" spans="1:5" x14ac:dyDescent="0.25">
      <c r="A1692" s="81" t="s">
        <v>124</v>
      </c>
      <c r="B1692" s="92"/>
      <c r="C1692" s="92"/>
      <c r="D1692" s="77">
        <v>0.18</v>
      </c>
      <c r="E1692" s="185"/>
    </row>
    <row r="1693" spans="1:5" x14ac:dyDescent="0.25">
      <c r="A1693" s="81" t="s">
        <v>127</v>
      </c>
      <c r="B1693" s="92"/>
      <c r="C1693" s="92"/>
      <c r="D1693" s="77">
        <v>22736.1</v>
      </c>
      <c r="E1693" s="185"/>
    </row>
    <row r="1694" spans="1:5" x14ac:dyDescent="0.25">
      <c r="A1694" s="81" t="s">
        <v>129</v>
      </c>
      <c r="B1694" s="92"/>
      <c r="C1694" s="92"/>
      <c r="D1694" s="77">
        <v>931.31</v>
      </c>
      <c r="E1694" s="185"/>
    </row>
    <row r="1695" spans="1:5" s="2" customFormat="1" x14ac:dyDescent="0.25">
      <c r="A1695" s="87" t="s">
        <v>198</v>
      </c>
      <c r="B1695" s="88">
        <v>148578</v>
      </c>
      <c r="C1695" s="88">
        <v>148578</v>
      </c>
      <c r="D1695" s="88">
        <v>54440.62</v>
      </c>
      <c r="E1695" s="183">
        <f t="shared" si="28"/>
        <v>36.641104335769761</v>
      </c>
    </row>
    <row r="1696" spans="1:5" x14ac:dyDescent="0.25">
      <c r="A1696" s="80" t="s">
        <v>45</v>
      </c>
      <c r="B1696" s="75">
        <v>34950</v>
      </c>
      <c r="C1696" s="75">
        <v>34950</v>
      </c>
      <c r="D1696" s="75">
        <v>16354.36</v>
      </c>
      <c r="E1696" s="182">
        <f t="shared" si="28"/>
        <v>46.793590844062948</v>
      </c>
    </row>
    <row r="1697" spans="1:5" x14ac:dyDescent="0.25">
      <c r="A1697" s="81" t="s">
        <v>47</v>
      </c>
      <c r="B1697" s="92"/>
      <c r="C1697" s="92"/>
      <c r="D1697" s="77">
        <v>14038.06</v>
      </c>
      <c r="E1697" s="185"/>
    </row>
    <row r="1698" spans="1:5" x14ac:dyDescent="0.25">
      <c r="A1698" s="81" t="s">
        <v>51</v>
      </c>
      <c r="B1698" s="92"/>
      <c r="C1698" s="92"/>
      <c r="D1698" s="77">
        <v>2316.3000000000002</v>
      </c>
      <c r="E1698" s="185"/>
    </row>
    <row r="1699" spans="1:5" x14ac:dyDescent="0.25">
      <c r="A1699" s="80" t="s">
        <v>52</v>
      </c>
      <c r="B1699" s="75">
        <v>103886</v>
      </c>
      <c r="C1699" s="75">
        <v>103886</v>
      </c>
      <c r="D1699" s="75">
        <v>38086.26</v>
      </c>
      <c r="E1699" s="182">
        <f t="shared" si="28"/>
        <v>36.661590589684849</v>
      </c>
    </row>
    <row r="1700" spans="1:5" x14ac:dyDescent="0.25">
      <c r="A1700" s="81" t="s">
        <v>54</v>
      </c>
      <c r="B1700" s="92"/>
      <c r="C1700" s="92"/>
      <c r="D1700" s="77">
        <v>6377.49</v>
      </c>
      <c r="E1700" s="185"/>
    </row>
    <row r="1701" spans="1:5" x14ac:dyDescent="0.25">
      <c r="A1701" s="81" t="s">
        <v>56</v>
      </c>
      <c r="B1701" s="92"/>
      <c r="C1701" s="92"/>
      <c r="D1701" s="77">
        <v>120</v>
      </c>
      <c r="E1701" s="185"/>
    </row>
    <row r="1702" spans="1:5" x14ac:dyDescent="0.25">
      <c r="A1702" s="81" t="s">
        <v>59</v>
      </c>
      <c r="B1702" s="92"/>
      <c r="C1702" s="92"/>
      <c r="D1702" s="77">
        <v>356.36</v>
      </c>
      <c r="E1702" s="185"/>
    </row>
    <row r="1703" spans="1:5" x14ac:dyDescent="0.25">
      <c r="A1703" s="81" t="s">
        <v>60</v>
      </c>
      <c r="B1703" s="92"/>
      <c r="C1703" s="92"/>
      <c r="D1703" s="77">
        <v>646.41</v>
      </c>
      <c r="E1703" s="185"/>
    </row>
    <row r="1704" spans="1:5" x14ac:dyDescent="0.25">
      <c r="A1704" s="81" t="s">
        <v>62</v>
      </c>
      <c r="B1704" s="92"/>
      <c r="C1704" s="92"/>
      <c r="D1704" s="77">
        <v>10551.28</v>
      </c>
      <c r="E1704" s="185"/>
    </row>
    <row r="1705" spans="1:5" x14ac:dyDescent="0.25">
      <c r="A1705" s="81" t="s">
        <v>66</v>
      </c>
      <c r="B1705" s="92"/>
      <c r="C1705" s="92"/>
      <c r="D1705" s="77">
        <v>9735</v>
      </c>
      <c r="E1705" s="185"/>
    </row>
    <row r="1706" spans="1:5" x14ac:dyDescent="0.25">
      <c r="A1706" s="81" t="s">
        <v>74</v>
      </c>
      <c r="B1706" s="92"/>
      <c r="C1706" s="92"/>
      <c r="D1706" s="77">
        <v>55</v>
      </c>
      <c r="E1706" s="185"/>
    </row>
    <row r="1707" spans="1:5" x14ac:dyDescent="0.25">
      <c r="A1707" s="81" t="s">
        <v>80</v>
      </c>
      <c r="B1707" s="92"/>
      <c r="C1707" s="92"/>
      <c r="D1707" s="77">
        <v>898.18</v>
      </c>
      <c r="E1707" s="185"/>
    </row>
    <row r="1708" spans="1:5" x14ac:dyDescent="0.25">
      <c r="A1708" s="81" t="s">
        <v>82</v>
      </c>
      <c r="B1708" s="92"/>
      <c r="C1708" s="92"/>
      <c r="D1708" s="77">
        <v>123.64</v>
      </c>
      <c r="E1708" s="185"/>
    </row>
    <row r="1709" spans="1:5" x14ac:dyDescent="0.25">
      <c r="A1709" s="81" t="s">
        <v>83</v>
      </c>
      <c r="B1709" s="92"/>
      <c r="C1709" s="92"/>
      <c r="D1709" s="77">
        <v>9222.9</v>
      </c>
      <c r="E1709" s="185"/>
    </row>
    <row r="1710" spans="1:5" x14ac:dyDescent="0.25">
      <c r="A1710" s="80" t="s">
        <v>117</v>
      </c>
      <c r="B1710" s="75">
        <v>9742</v>
      </c>
      <c r="C1710" s="75">
        <v>9742</v>
      </c>
      <c r="D1710" s="75">
        <v>0</v>
      </c>
      <c r="E1710" s="182">
        <f t="shared" si="28"/>
        <v>0</v>
      </c>
    </row>
    <row r="1711" spans="1:5" s="2" customFormat="1" x14ac:dyDescent="0.25">
      <c r="A1711" s="87" t="s">
        <v>200</v>
      </c>
      <c r="B1711" s="88">
        <v>431064</v>
      </c>
      <c r="C1711" s="88">
        <v>431064</v>
      </c>
      <c r="D1711" s="88">
        <v>437597.77</v>
      </c>
      <c r="E1711" s="183">
        <f t="shared" si="28"/>
        <v>101.51573084275189</v>
      </c>
    </row>
    <row r="1712" spans="1:5" x14ac:dyDescent="0.25">
      <c r="A1712" s="80" t="s">
        <v>45</v>
      </c>
      <c r="B1712" s="75">
        <v>152760</v>
      </c>
      <c r="C1712" s="75">
        <v>152760</v>
      </c>
      <c r="D1712" s="75">
        <v>200021.64</v>
      </c>
      <c r="E1712" s="182">
        <f t="shared" si="28"/>
        <v>130.93849175176749</v>
      </c>
    </row>
    <row r="1713" spans="1:5" x14ac:dyDescent="0.25">
      <c r="A1713" s="81" t="s">
        <v>47</v>
      </c>
      <c r="B1713" s="92"/>
      <c r="C1713" s="92"/>
      <c r="D1713" s="77">
        <v>156814.04</v>
      </c>
      <c r="E1713" s="185"/>
    </row>
    <row r="1714" spans="1:5" x14ac:dyDescent="0.25">
      <c r="A1714" s="81" t="s">
        <v>49</v>
      </c>
      <c r="B1714" s="92"/>
      <c r="C1714" s="92"/>
      <c r="D1714" s="77">
        <v>15477.48</v>
      </c>
      <c r="E1714" s="185"/>
    </row>
    <row r="1715" spans="1:5" x14ac:dyDescent="0.25">
      <c r="A1715" s="81" t="s">
        <v>51</v>
      </c>
      <c r="B1715" s="92"/>
      <c r="C1715" s="92"/>
      <c r="D1715" s="77">
        <v>27730.12</v>
      </c>
      <c r="E1715" s="185"/>
    </row>
    <row r="1716" spans="1:5" x14ac:dyDescent="0.25">
      <c r="A1716" s="80" t="s">
        <v>52</v>
      </c>
      <c r="B1716" s="75">
        <v>118330</v>
      </c>
      <c r="C1716" s="75">
        <v>118330</v>
      </c>
      <c r="D1716" s="75">
        <v>129625.04</v>
      </c>
      <c r="E1716" s="182">
        <f t="shared" ref="E1716:E1775" si="29">D1716/C1716*100</f>
        <v>109.54537310910166</v>
      </c>
    </row>
    <row r="1717" spans="1:5" x14ac:dyDescent="0.25">
      <c r="A1717" s="81" t="s">
        <v>54</v>
      </c>
      <c r="B1717" s="92"/>
      <c r="C1717" s="92"/>
      <c r="D1717" s="77">
        <v>1403.1</v>
      </c>
      <c r="E1717" s="185"/>
    </row>
    <row r="1718" spans="1:5" x14ac:dyDescent="0.25">
      <c r="A1718" s="81" t="s">
        <v>55</v>
      </c>
      <c r="B1718" s="92"/>
      <c r="C1718" s="92"/>
      <c r="D1718" s="77">
        <v>16271.54</v>
      </c>
      <c r="E1718" s="185"/>
    </row>
    <row r="1719" spans="1:5" x14ac:dyDescent="0.25">
      <c r="A1719" s="81" t="s">
        <v>56</v>
      </c>
      <c r="B1719" s="92"/>
      <c r="C1719" s="92"/>
      <c r="D1719" s="77">
        <v>530.9</v>
      </c>
      <c r="E1719" s="185"/>
    </row>
    <row r="1720" spans="1:5" x14ac:dyDescent="0.25">
      <c r="A1720" s="81" t="s">
        <v>59</v>
      </c>
      <c r="B1720" s="92"/>
      <c r="C1720" s="92"/>
      <c r="D1720" s="77">
        <v>29470.080000000002</v>
      </c>
      <c r="E1720" s="185"/>
    </row>
    <row r="1721" spans="1:5" x14ac:dyDescent="0.25">
      <c r="A1721" s="81" t="s">
        <v>60</v>
      </c>
      <c r="B1721" s="92"/>
      <c r="C1721" s="92"/>
      <c r="D1721" s="77">
        <v>17323.41</v>
      </c>
      <c r="E1721" s="185"/>
    </row>
    <row r="1722" spans="1:5" x14ac:dyDescent="0.25">
      <c r="A1722" s="81" t="s">
        <v>61</v>
      </c>
      <c r="B1722" s="92"/>
      <c r="C1722" s="92"/>
      <c r="D1722" s="77">
        <v>6468.51</v>
      </c>
      <c r="E1722" s="185"/>
    </row>
    <row r="1723" spans="1:5" x14ac:dyDescent="0.25">
      <c r="A1723" s="81" t="s">
        <v>62</v>
      </c>
      <c r="B1723" s="92"/>
      <c r="C1723" s="92"/>
      <c r="D1723" s="77">
        <v>13229.3</v>
      </c>
      <c r="E1723" s="185"/>
    </row>
    <row r="1724" spans="1:5" x14ac:dyDescent="0.25">
      <c r="A1724" s="81" t="s">
        <v>380</v>
      </c>
      <c r="B1724" s="92"/>
      <c r="C1724" s="92"/>
      <c r="D1724" s="77">
        <v>998.13</v>
      </c>
      <c r="E1724" s="185"/>
    </row>
    <row r="1725" spans="1:5" x14ac:dyDescent="0.25">
      <c r="A1725" s="81" t="s">
        <v>66</v>
      </c>
      <c r="B1725" s="92"/>
      <c r="C1725" s="92"/>
      <c r="D1725" s="77">
        <v>5429.67</v>
      </c>
      <c r="E1725" s="185"/>
    </row>
    <row r="1726" spans="1:5" x14ac:dyDescent="0.25">
      <c r="A1726" s="81" t="s">
        <v>70</v>
      </c>
      <c r="B1726" s="92"/>
      <c r="C1726" s="92"/>
      <c r="D1726" s="77">
        <v>44.93</v>
      </c>
      <c r="E1726" s="185"/>
    </row>
    <row r="1727" spans="1:5" x14ac:dyDescent="0.25">
      <c r="A1727" s="81" t="s">
        <v>72</v>
      </c>
      <c r="B1727" s="92"/>
      <c r="C1727" s="92"/>
      <c r="D1727" s="77">
        <v>32169.26</v>
      </c>
      <c r="E1727" s="185"/>
    </row>
    <row r="1728" spans="1:5" x14ac:dyDescent="0.25">
      <c r="A1728" s="81" t="s">
        <v>74</v>
      </c>
      <c r="B1728" s="92"/>
      <c r="C1728" s="92"/>
      <c r="D1728" s="77">
        <v>308.45</v>
      </c>
      <c r="E1728" s="185"/>
    </row>
    <row r="1729" spans="1:5" x14ac:dyDescent="0.25">
      <c r="A1729" s="81" t="s">
        <v>79</v>
      </c>
      <c r="B1729" s="92"/>
      <c r="C1729" s="92"/>
      <c r="D1729" s="77">
        <v>1711</v>
      </c>
      <c r="E1729" s="185"/>
    </row>
    <row r="1730" spans="1:5" x14ac:dyDescent="0.25">
      <c r="A1730" s="81" t="s">
        <v>80</v>
      </c>
      <c r="B1730" s="92"/>
      <c r="C1730" s="92"/>
      <c r="D1730" s="77">
        <v>500.24</v>
      </c>
      <c r="E1730" s="185"/>
    </row>
    <row r="1731" spans="1:5" x14ac:dyDescent="0.25">
      <c r="A1731" s="81" t="s">
        <v>82</v>
      </c>
      <c r="B1731" s="92"/>
      <c r="C1731" s="92"/>
      <c r="D1731" s="77">
        <v>3112.09</v>
      </c>
      <c r="E1731" s="185"/>
    </row>
    <row r="1732" spans="1:5" x14ac:dyDescent="0.25">
      <c r="A1732" s="81" t="s">
        <v>339</v>
      </c>
      <c r="B1732" s="92"/>
      <c r="C1732" s="92"/>
      <c r="D1732" s="77">
        <v>551.92999999999995</v>
      </c>
      <c r="E1732" s="185"/>
    </row>
    <row r="1733" spans="1:5" x14ac:dyDescent="0.25">
      <c r="A1733" s="81" t="s">
        <v>83</v>
      </c>
      <c r="B1733" s="92"/>
      <c r="C1733" s="92"/>
      <c r="D1733" s="77">
        <v>102.5</v>
      </c>
      <c r="E1733" s="185"/>
    </row>
    <row r="1734" spans="1:5" x14ac:dyDescent="0.25">
      <c r="A1734" s="80" t="s">
        <v>84</v>
      </c>
      <c r="B1734" s="75">
        <v>500</v>
      </c>
      <c r="C1734" s="75">
        <v>500</v>
      </c>
      <c r="D1734" s="75">
        <v>0.16</v>
      </c>
      <c r="E1734" s="182">
        <f t="shared" si="29"/>
        <v>3.2000000000000001E-2</v>
      </c>
    </row>
    <row r="1735" spans="1:5" x14ac:dyDescent="0.25">
      <c r="A1735" s="81" t="s">
        <v>87</v>
      </c>
      <c r="B1735" s="92"/>
      <c r="C1735" s="92"/>
      <c r="D1735" s="77">
        <v>0.16</v>
      </c>
      <c r="E1735" s="185"/>
    </row>
    <row r="1736" spans="1:5" x14ac:dyDescent="0.25">
      <c r="A1736" s="80" t="s">
        <v>102</v>
      </c>
      <c r="B1736" s="75">
        <v>4500</v>
      </c>
      <c r="C1736" s="75">
        <v>4500</v>
      </c>
      <c r="D1736" s="75">
        <v>16393.060000000001</v>
      </c>
      <c r="E1736" s="182">
        <f t="shared" si="29"/>
        <v>364.29022222222227</v>
      </c>
    </row>
    <row r="1737" spans="1:5" x14ac:dyDescent="0.25">
      <c r="A1737" s="81" t="s">
        <v>104</v>
      </c>
      <c r="B1737" s="92"/>
      <c r="C1737" s="92"/>
      <c r="D1737" s="77">
        <v>1352.55</v>
      </c>
      <c r="E1737" s="185"/>
    </row>
    <row r="1738" spans="1:5" x14ac:dyDescent="0.25">
      <c r="A1738" s="81" t="s">
        <v>105</v>
      </c>
      <c r="B1738" s="92"/>
      <c r="C1738" s="92"/>
      <c r="D1738" s="77">
        <v>15040.51</v>
      </c>
      <c r="E1738" s="185"/>
    </row>
    <row r="1739" spans="1:5" x14ac:dyDescent="0.25">
      <c r="A1739" s="80" t="s">
        <v>117</v>
      </c>
      <c r="B1739" s="75">
        <v>148974</v>
      </c>
      <c r="C1739" s="75">
        <v>148974</v>
      </c>
      <c r="D1739" s="75">
        <v>91557.87</v>
      </c>
      <c r="E1739" s="182">
        <f t="shared" si="29"/>
        <v>61.458959281485356</v>
      </c>
    </row>
    <row r="1740" spans="1:5" x14ac:dyDescent="0.25">
      <c r="A1740" s="81" t="s">
        <v>121</v>
      </c>
      <c r="B1740" s="92"/>
      <c r="C1740" s="92"/>
      <c r="D1740" s="77">
        <v>33959.870000000003</v>
      </c>
      <c r="E1740" s="185"/>
    </row>
    <row r="1741" spans="1:5" x14ac:dyDescent="0.25">
      <c r="A1741" s="81" t="s">
        <v>205</v>
      </c>
      <c r="B1741" s="92"/>
      <c r="C1741" s="92"/>
      <c r="D1741" s="77">
        <v>359.99</v>
      </c>
      <c r="E1741" s="185"/>
    </row>
    <row r="1742" spans="1:5" x14ac:dyDescent="0.25">
      <c r="A1742" s="81" t="s">
        <v>125</v>
      </c>
      <c r="B1742" s="92"/>
      <c r="C1742" s="92"/>
      <c r="D1742" s="77">
        <v>47133.91</v>
      </c>
      <c r="E1742" s="185"/>
    </row>
    <row r="1743" spans="1:5" x14ac:dyDescent="0.25">
      <c r="A1743" s="81" t="s">
        <v>129</v>
      </c>
      <c r="B1743" s="92"/>
      <c r="C1743" s="92"/>
      <c r="D1743" s="77">
        <v>10104.1</v>
      </c>
      <c r="E1743" s="185"/>
    </row>
    <row r="1744" spans="1:5" x14ac:dyDescent="0.25">
      <c r="A1744" s="80" t="s">
        <v>133</v>
      </c>
      <c r="B1744" s="75">
        <v>6000</v>
      </c>
      <c r="C1744" s="75">
        <v>6000</v>
      </c>
      <c r="D1744" s="75">
        <v>0</v>
      </c>
      <c r="E1744" s="182">
        <f t="shared" si="29"/>
        <v>0</v>
      </c>
    </row>
    <row r="1745" spans="1:5" s="2" customFormat="1" x14ac:dyDescent="0.25">
      <c r="A1745" s="87" t="s">
        <v>252</v>
      </c>
      <c r="B1745" s="88">
        <v>31843</v>
      </c>
      <c r="C1745" s="88">
        <v>31843</v>
      </c>
      <c r="D1745" s="88">
        <v>14960.3</v>
      </c>
      <c r="E1745" s="183">
        <f t="shared" si="29"/>
        <v>46.98144019093678</v>
      </c>
    </row>
    <row r="1746" spans="1:5" x14ac:dyDescent="0.25">
      <c r="A1746" s="80" t="s">
        <v>52</v>
      </c>
      <c r="B1746" s="75">
        <v>23443</v>
      </c>
      <c r="C1746" s="75">
        <v>23443</v>
      </c>
      <c r="D1746" s="75">
        <v>13993.04</v>
      </c>
      <c r="E1746" s="182">
        <f t="shared" si="29"/>
        <v>59.689630166787531</v>
      </c>
    </row>
    <row r="1747" spans="1:5" x14ac:dyDescent="0.25">
      <c r="A1747" s="81" t="s">
        <v>54</v>
      </c>
      <c r="B1747" s="92"/>
      <c r="C1747" s="92"/>
      <c r="D1747" s="77">
        <v>2520</v>
      </c>
      <c r="E1747" s="185"/>
    </row>
    <row r="1748" spans="1:5" x14ac:dyDescent="0.25">
      <c r="A1748" s="81" t="s">
        <v>60</v>
      </c>
      <c r="B1748" s="92"/>
      <c r="C1748" s="92"/>
      <c r="D1748" s="77">
        <v>428.51</v>
      </c>
      <c r="E1748" s="185"/>
    </row>
    <row r="1749" spans="1:5" x14ac:dyDescent="0.25">
      <c r="A1749" s="81" t="s">
        <v>67</v>
      </c>
      <c r="B1749" s="92"/>
      <c r="C1749" s="92"/>
      <c r="D1749" s="77">
        <v>4391.25</v>
      </c>
      <c r="E1749" s="185"/>
    </row>
    <row r="1750" spans="1:5" x14ac:dyDescent="0.25">
      <c r="A1750" s="81" t="s">
        <v>68</v>
      </c>
      <c r="B1750" s="92"/>
      <c r="C1750" s="92"/>
      <c r="D1750" s="77">
        <v>1732.5</v>
      </c>
      <c r="E1750" s="185"/>
    </row>
    <row r="1751" spans="1:5" x14ac:dyDescent="0.25">
      <c r="A1751" s="81" t="s">
        <v>72</v>
      </c>
      <c r="B1751" s="92"/>
      <c r="C1751" s="92"/>
      <c r="D1751" s="77">
        <v>3100.98</v>
      </c>
      <c r="E1751" s="185"/>
    </row>
    <row r="1752" spans="1:5" x14ac:dyDescent="0.25">
      <c r="A1752" s="81" t="s">
        <v>74</v>
      </c>
      <c r="B1752" s="92"/>
      <c r="C1752" s="92"/>
      <c r="D1752" s="77">
        <v>1371.8</v>
      </c>
      <c r="E1752" s="185"/>
    </row>
    <row r="1753" spans="1:5" x14ac:dyDescent="0.25">
      <c r="A1753" s="81" t="s">
        <v>82</v>
      </c>
      <c r="B1753" s="92"/>
      <c r="C1753" s="92"/>
      <c r="D1753" s="77">
        <v>448</v>
      </c>
      <c r="E1753" s="185"/>
    </row>
    <row r="1754" spans="1:5" x14ac:dyDescent="0.25">
      <c r="A1754" s="80" t="s">
        <v>117</v>
      </c>
      <c r="B1754" s="75">
        <v>8400</v>
      </c>
      <c r="C1754" s="75">
        <v>8400</v>
      </c>
      <c r="D1754" s="75">
        <v>967.26</v>
      </c>
      <c r="E1754" s="182">
        <f t="shared" si="29"/>
        <v>11.515000000000001</v>
      </c>
    </row>
    <row r="1755" spans="1:5" x14ac:dyDescent="0.25">
      <c r="A1755" s="81" t="s">
        <v>121</v>
      </c>
      <c r="B1755" s="92"/>
      <c r="C1755" s="92"/>
      <c r="D1755" s="77">
        <v>150</v>
      </c>
      <c r="E1755" s="185"/>
    </row>
    <row r="1756" spans="1:5" x14ac:dyDescent="0.25">
      <c r="A1756" s="81" t="s">
        <v>129</v>
      </c>
      <c r="B1756" s="92"/>
      <c r="C1756" s="92"/>
      <c r="D1756" s="77">
        <v>817.26</v>
      </c>
      <c r="E1756" s="185"/>
    </row>
    <row r="1757" spans="1:5" s="2" customFormat="1" x14ac:dyDescent="0.25">
      <c r="A1757" s="87" t="s">
        <v>598</v>
      </c>
      <c r="B1757" s="88">
        <v>83590</v>
      </c>
      <c r="C1757" s="88">
        <v>83590</v>
      </c>
      <c r="D1757" s="88">
        <v>87915.37</v>
      </c>
      <c r="E1757" s="183">
        <f t="shared" si="29"/>
        <v>105.17450651991864</v>
      </c>
    </row>
    <row r="1758" spans="1:5" x14ac:dyDescent="0.25">
      <c r="A1758" s="80" t="s">
        <v>52</v>
      </c>
      <c r="B1758" s="75">
        <v>13700</v>
      </c>
      <c r="C1758" s="75">
        <v>13700</v>
      </c>
      <c r="D1758" s="75">
        <v>2835.26</v>
      </c>
      <c r="E1758" s="182">
        <f t="shared" si="29"/>
        <v>20.695328467153288</v>
      </c>
    </row>
    <row r="1759" spans="1:5" x14ac:dyDescent="0.25">
      <c r="A1759" s="81" t="s">
        <v>67</v>
      </c>
      <c r="B1759" s="92"/>
      <c r="C1759" s="92"/>
      <c r="D1759" s="77">
        <v>2724.01</v>
      </c>
      <c r="E1759" s="185"/>
    </row>
    <row r="1760" spans="1:5" x14ac:dyDescent="0.25">
      <c r="A1760" s="81" t="s">
        <v>71</v>
      </c>
      <c r="B1760" s="92"/>
      <c r="C1760" s="92"/>
      <c r="D1760" s="77">
        <v>111.25</v>
      </c>
      <c r="E1760" s="185"/>
    </row>
    <row r="1761" spans="1:5" x14ac:dyDescent="0.25">
      <c r="A1761" s="80" t="s">
        <v>117</v>
      </c>
      <c r="B1761" s="75">
        <v>69890</v>
      </c>
      <c r="C1761" s="75">
        <v>69890</v>
      </c>
      <c r="D1761" s="75">
        <v>85080.11</v>
      </c>
      <c r="E1761" s="182">
        <f t="shared" si="29"/>
        <v>121.73431106023752</v>
      </c>
    </row>
    <row r="1762" spans="1:5" x14ac:dyDescent="0.25">
      <c r="A1762" s="81" t="s">
        <v>121</v>
      </c>
      <c r="B1762" s="92"/>
      <c r="C1762" s="92"/>
      <c r="D1762" s="77">
        <v>15286.25</v>
      </c>
      <c r="E1762" s="185"/>
    </row>
    <row r="1763" spans="1:5" x14ac:dyDescent="0.25">
      <c r="A1763" s="81" t="s">
        <v>125</v>
      </c>
      <c r="B1763" s="92"/>
      <c r="C1763" s="92"/>
      <c r="D1763" s="77">
        <v>19480</v>
      </c>
      <c r="E1763" s="185"/>
    </row>
    <row r="1764" spans="1:5" x14ac:dyDescent="0.25">
      <c r="A1764" s="81" t="s">
        <v>127</v>
      </c>
      <c r="B1764" s="92"/>
      <c r="C1764" s="92"/>
      <c r="D1764" s="77">
        <v>50313.86</v>
      </c>
      <c r="E1764" s="185"/>
    </row>
    <row r="1765" spans="1:5" x14ac:dyDescent="0.25">
      <c r="A1765" s="78" t="s">
        <v>451</v>
      </c>
      <c r="B1765" s="79">
        <v>16200</v>
      </c>
      <c r="C1765" s="79">
        <v>16200</v>
      </c>
      <c r="D1765" s="79">
        <v>15399.5</v>
      </c>
      <c r="E1765" s="184">
        <f t="shared" si="29"/>
        <v>95.058641975308646</v>
      </c>
    </row>
    <row r="1766" spans="1:5" s="2" customFormat="1" x14ac:dyDescent="0.25">
      <c r="A1766" s="87" t="s">
        <v>195</v>
      </c>
      <c r="B1766" s="88">
        <v>15200</v>
      </c>
      <c r="C1766" s="88">
        <v>15200</v>
      </c>
      <c r="D1766" s="88">
        <v>15200</v>
      </c>
      <c r="E1766" s="183">
        <f t="shared" si="29"/>
        <v>100</v>
      </c>
    </row>
    <row r="1767" spans="1:5" x14ac:dyDescent="0.25">
      <c r="A1767" s="80" t="s">
        <v>102</v>
      </c>
      <c r="B1767" s="75">
        <v>15200</v>
      </c>
      <c r="C1767" s="75">
        <v>15200</v>
      </c>
      <c r="D1767" s="75">
        <v>15200</v>
      </c>
      <c r="E1767" s="182">
        <f t="shared" si="29"/>
        <v>100</v>
      </c>
    </row>
    <row r="1768" spans="1:5" x14ac:dyDescent="0.25">
      <c r="A1768" s="94" t="s">
        <v>104</v>
      </c>
      <c r="B1768" s="95"/>
      <c r="C1768" s="95"/>
      <c r="D1768" s="96">
        <v>7257.86</v>
      </c>
      <c r="E1768" s="191"/>
    </row>
    <row r="1769" spans="1:5" x14ac:dyDescent="0.25">
      <c r="A1769" s="94" t="s">
        <v>105</v>
      </c>
      <c r="B1769" s="95"/>
      <c r="C1769" s="95"/>
      <c r="D1769" s="96">
        <v>7942.14</v>
      </c>
      <c r="E1769" s="191"/>
    </row>
    <row r="1770" spans="1:5" s="2" customFormat="1" x14ac:dyDescent="0.25">
      <c r="A1770" s="87" t="s">
        <v>202</v>
      </c>
      <c r="B1770" s="88">
        <v>1000</v>
      </c>
      <c r="C1770" s="88">
        <v>1000</v>
      </c>
      <c r="D1770" s="88">
        <v>199.5</v>
      </c>
      <c r="E1770" s="183">
        <f t="shared" si="29"/>
        <v>19.950000000000003</v>
      </c>
    </row>
    <row r="1771" spans="1:5" x14ac:dyDescent="0.25">
      <c r="A1771" s="80" t="s">
        <v>102</v>
      </c>
      <c r="B1771" s="75">
        <v>1000</v>
      </c>
      <c r="C1771" s="75">
        <v>1000</v>
      </c>
      <c r="D1771" s="75">
        <v>199.5</v>
      </c>
      <c r="E1771" s="182">
        <f t="shared" si="29"/>
        <v>19.950000000000003</v>
      </c>
    </row>
    <row r="1772" spans="1:5" x14ac:dyDescent="0.25">
      <c r="A1772" s="81" t="s">
        <v>104</v>
      </c>
      <c r="B1772" s="92"/>
      <c r="C1772" s="92"/>
      <c r="D1772" s="77">
        <v>199.5</v>
      </c>
      <c r="E1772" s="185"/>
    </row>
    <row r="1773" spans="1:5" x14ac:dyDescent="0.25">
      <c r="A1773" s="78" t="s">
        <v>466</v>
      </c>
      <c r="B1773" s="79">
        <v>5442</v>
      </c>
      <c r="C1773" s="79">
        <v>5442</v>
      </c>
      <c r="D1773" s="79">
        <v>5442</v>
      </c>
      <c r="E1773" s="184">
        <f t="shared" si="29"/>
        <v>100</v>
      </c>
    </row>
    <row r="1774" spans="1:5" s="2" customFormat="1" ht="13.5" customHeight="1" x14ac:dyDescent="0.25">
      <c r="A1774" s="87" t="s">
        <v>195</v>
      </c>
      <c r="B1774" s="88">
        <v>5442</v>
      </c>
      <c r="C1774" s="88">
        <v>5442</v>
      </c>
      <c r="D1774" s="88">
        <v>5442</v>
      </c>
      <c r="E1774" s="183">
        <f t="shared" si="29"/>
        <v>100</v>
      </c>
    </row>
    <row r="1775" spans="1:5" ht="13.5" customHeight="1" x14ac:dyDescent="0.25">
      <c r="A1775" s="80" t="s">
        <v>52</v>
      </c>
      <c r="B1775" s="75">
        <v>5442</v>
      </c>
      <c r="C1775" s="75">
        <v>5442</v>
      </c>
      <c r="D1775" s="75">
        <v>5442</v>
      </c>
      <c r="E1775" s="182">
        <f t="shared" si="29"/>
        <v>100</v>
      </c>
    </row>
    <row r="1776" spans="1:5" ht="13.5" customHeight="1" x14ac:dyDescent="0.25">
      <c r="A1776" s="81" t="s">
        <v>68</v>
      </c>
      <c r="B1776" s="92"/>
      <c r="C1776" s="92"/>
      <c r="D1776" s="77">
        <v>555</v>
      </c>
      <c r="E1776" s="185"/>
    </row>
    <row r="1777" spans="1:5" ht="13.5" customHeight="1" x14ac:dyDescent="0.25">
      <c r="A1777" s="81" t="s">
        <v>70</v>
      </c>
      <c r="B1777" s="92"/>
      <c r="C1777" s="92"/>
      <c r="D1777" s="77">
        <v>3000</v>
      </c>
      <c r="E1777" s="185"/>
    </row>
    <row r="1778" spans="1:5" ht="13.5" customHeight="1" x14ac:dyDescent="0.25">
      <c r="A1778" s="81" t="s">
        <v>72</v>
      </c>
      <c r="B1778" s="92"/>
      <c r="C1778" s="92"/>
      <c r="D1778" s="77">
        <v>808.75</v>
      </c>
      <c r="E1778" s="185"/>
    </row>
    <row r="1779" spans="1:5" ht="13.5" customHeight="1" x14ac:dyDescent="0.25">
      <c r="A1779" s="81" t="s">
        <v>74</v>
      </c>
      <c r="B1779" s="92"/>
      <c r="C1779" s="92"/>
      <c r="D1779" s="77">
        <v>1078.25</v>
      </c>
      <c r="E1779" s="185"/>
    </row>
    <row r="1780" spans="1:5" x14ac:dyDescent="0.25">
      <c r="A1780" s="78" t="s">
        <v>453</v>
      </c>
      <c r="B1780" s="79">
        <v>33400</v>
      </c>
      <c r="C1780" s="79">
        <v>29400</v>
      </c>
      <c r="D1780" s="79">
        <v>25933.84</v>
      </c>
      <c r="E1780" s="184">
        <f t="shared" ref="E1780:E1841" si="30">D1780/C1780*100</f>
        <v>88.210340136054427</v>
      </c>
    </row>
    <row r="1781" spans="1:5" s="2" customFormat="1" ht="13.5" customHeight="1" x14ac:dyDescent="0.25">
      <c r="A1781" s="87" t="s">
        <v>195</v>
      </c>
      <c r="B1781" s="88">
        <v>33400</v>
      </c>
      <c r="C1781" s="88">
        <v>29400</v>
      </c>
      <c r="D1781" s="88">
        <v>25933.84</v>
      </c>
      <c r="E1781" s="183">
        <f t="shared" si="30"/>
        <v>88.210340136054427</v>
      </c>
    </row>
    <row r="1782" spans="1:5" ht="13.5" customHeight="1" x14ac:dyDescent="0.25">
      <c r="A1782" s="80" t="s">
        <v>52</v>
      </c>
      <c r="B1782" s="75">
        <v>21467</v>
      </c>
      <c r="C1782" s="75">
        <v>18467</v>
      </c>
      <c r="D1782" s="75">
        <v>15821.21</v>
      </c>
      <c r="E1782" s="182">
        <f t="shared" si="30"/>
        <v>85.672875940867485</v>
      </c>
    </row>
    <row r="1783" spans="1:5" ht="13.5" customHeight="1" x14ac:dyDescent="0.25">
      <c r="A1783" s="81" t="s">
        <v>59</v>
      </c>
      <c r="B1783" s="92"/>
      <c r="C1783" s="92"/>
      <c r="D1783" s="77">
        <v>3104.02</v>
      </c>
      <c r="E1783" s="185"/>
    </row>
    <row r="1784" spans="1:5" ht="13.5" customHeight="1" x14ac:dyDescent="0.25">
      <c r="A1784" s="81" t="s">
        <v>60</v>
      </c>
      <c r="B1784" s="92"/>
      <c r="C1784" s="92"/>
      <c r="D1784" s="77">
        <v>5097.28</v>
      </c>
      <c r="E1784" s="185"/>
    </row>
    <row r="1785" spans="1:5" ht="13.5" customHeight="1" x14ac:dyDescent="0.25">
      <c r="A1785" s="81" t="s">
        <v>380</v>
      </c>
      <c r="B1785" s="92"/>
      <c r="C1785" s="92"/>
      <c r="D1785" s="77">
        <v>3758.04</v>
      </c>
      <c r="E1785" s="185"/>
    </row>
    <row r="1786" spans="1:5" ht="13.5" customHeight="1" x14ac:dyDescent="0.25">
      <c r="A1786" s="81" t="s">
        <v>66</v>
      </c>
      <c r="B1786" s="92"/>
      <c r="C1786" s="92"/>
      <c r="D1786" s="77">
        <v>30.78</v>
      </c>
      <c r="E1786" s="185"/>
    </row>
    <row r="1787" spans="1:5" ht="13.5" customHeight="1" x14ac:dyDescent="0.25">
      <c r="A1787" s="81" t="s">
        <v>68</v>
      </c>
      <c r="B1787" s="92"/>
      <c r="C1787" s="92"/>
      <c r="D1787" s="77">
        <v>166.25</v>
      </c>
      <c r="E1787" s="185"/>
    </row>
    <row r="1788" spans="1:5" ht="13.5" customHeight="1" x14ac:dyDescent="0.25">
      <c r="A1788" s="81" t="s">
        <v>72</v>
      </c>
      <c r="B1788" s="92"/>
      <c r="C1788" s="92"/>
      <c r="D1788" s="77">
        <v>980.13</v>
      </c>
      <c r="E1788" s="185"/>
    </row>
    <row r="1789" spans="1:5" ht="13.5" customHeight="1" x14ac:dyDescent="0.25">
      <c r="A1789" s="81" t="s">
        <v>74</v>
      </c>
      <c r="B1789" s="92"/>
      <c r="C1789" s="92"/>
      <c r="D1789" s="77">
        <v>2684.71</v>
      </c>
      <c r="E1789" s="185"/>
    </row>
    <row r="1790" spans="1:5" ht="13.5" customHeight="1" x14ac:dyDescent="0.25">
      <c r="A1790" s="80" t="s">
        <v>91</v>
      </c>
      <c r="B1790" s="75">
        <v>2800</v>
      </c>
      <c r="C1790" s="75">
        <v>2800</v>
      </c>
      <c r="D1790" s="75">
        <v>2800</v>
      </c>
      <c r="E1790" s="182">
        <f t="shared" si="30"/>
        <v>100</v>
      </c>
    </row>
    <row r="1791" spans="1:5" ht="13.5" customHeight="1" x14ac:dyDescent="0.25">
      <c r="A1791" s="81" t="s">
        <v>94</v>
      </c>
      <c r="B1791" s="92"/>
      <c r="C1791" s="92"/>
      <c r="D1791" s="77">
        <v>2800</v>
      </c>
      <c r="E1791" s="185"/>
    </row>
    <row r="1792" spans="1:5" ht="13.5" customHeight="1" x14ac:dyDescent="0.25">
      <c r="A1792" s="80" t="s">
        <v>117</v>
      </c>
      <c r="B1792" s="75">
        <v>9133</v>
      </c>
      <c r="C1792" s="75">
        <v>8133</v>
      </c>
      <c r="D1792" s="75">
        <v>7312.63</v>
      </c>
      <c r="E1792" s="182">
        <f t="shared" si="30"/>
        <v>89.9130702077954</v>
      </c>
    </row>
    <row r="1793" spans="1:5" ht="13.5" customHeight="1" x14ac:dyDescent="0.25">
      <c r="A1793" s="81" t="s">
        <v>121</v>
      </c>
      <c r="B1793" s="92"/>
      <c r="C1793" s="92"/>
      <c r="D1793" s="77">
        <v>5689.81</v>
      </c>
      <c r="E1793" s="185"/>
    </row>
    <row r="1794" spans="1:5" ht="13.5" customHeight="1" x14ac:dyDescent="0.25">
      <c r="A1794" s="81" t="s">
        <v>122</v>
      </c>
      <c r="B1794" s="92"/>
      <c r="C1794" s="92"/>
      <c r="D1794" s="77">
        <v>142.99</v>
      </c>
      <c r="E1794" s="185"/>
    </row>
    <row r="1795" spans="1:5" ht="13.5" customHeight="1" x14ac:dyDescent="0.25">
      <c r="A1795" s="81" t="s">
        <v>125</v>
      </c>
      <c r="B1795" s="92"/>
      <c r="C1795" s="92"/>
      <c r="D1795" s="77">
        <v>1479.83</v>
      </c>
      <c r="E1795" s="185"/>
    </row>
    <row r="1796" spans="1:5" x14ac:dyDescent="0.25">
      <c r="A1796" s="78" t="s">
        <v>432</v>
      </c>
      <c r="B1796" s="79">
        <v>14745</v>
      </c>
      <c r="C1796" s="79">
        <v>14745</v>
      </c>
      <c r="D1796" s="79">
        <v>13975.51</v>
      </c>
      <c r="E1796" s="184">
        <f t="shared" si="30"/>
        <v>94.781349610037296</v>
      </c>
    </row>
    <row r="1797" spans="1:5" s="2" customFormat="1" ht="13.5" customHeight="1" x14ac:dyDescent="0.25">
      <c r="A1797" s="87" t="s">
        <v>202</v>
      </c>
      <c r="B1797" s="88">
        <v>5</v>
      </c>
      <c r="C1797" s="88">
        <v>5</v>
      </c>
      <c r="D1797" s="88">
        <v>1.51</v>
      </c>
      <c r="E1797" s="183">
        <f t="shared" si="30"/>
        <v>30.2</v>
      </c>
    </row>
    <row r="1798" spans="1:5" ht="13.5" customHeight="1" x14ac:dyDescent="0.25">
      <c r="A1798" s="80" t="s">
        <v>106</v>
      </c>
      <c r="B1798" s="75">
        <v>5</v>
      </c>
      <c r="C1798" s="75">
        <v>5</v>
      </c>
      <c r="D1798" s="75">
        <v>1.51</v>
      </c>
      <c r="E1798" s="182">
        <f t="shared" si="30"/>
        <v>30.2</v>
      </c>
    </row>
    <row r="1799" spans="1:5" ht="13.5" customHeight="1" x14ac:dyDescent="0.25">
      <c r="A1799" s="81" t="s">
        <v>344</v>
      </c>
      <c r="B1799" s="92"/>
      <c r="C1799" s="92"/>
      <c r="D1799" s="77">
        <v>1.51</v>
      </c>
      <c r="E1799" s="185"/>
    </row>
    <row r="1800" spans="1:5" s="2" customFormat="1" ht="13.5" customHeight="1" x14ac:dyDescent="0.25">
      <c r="A1800" s="87" t="s">
        <v>200</v>
      </c>
      <c r="B1800" s="88">
        <v>14740</v>
      </c>
      <c r="C1800" s="88">
        <v>14740</v>
      </c>
      <c r="D1800" s="88">
        <v>13974</v>
      </c>
      <c r="E1800" s="183">
        <f t="shared" si="30"/>
        <v>94.803256445047495</v>
      </c>
    </row>
    <row r="1801" spans="1:5" ht="13.5" customHeight="1" x14ac:dyDescent="0.25">
      <c r="A1801" s="80" t="s">
        <v>106</v>
      </c>
      <c r="B1801" s="75">
        <v>14740</v>
      </c>
      <c r="C1801" s="75">
        <v>14740</v>
      </c>
      <c r="D1801" s="75">
        <v>13974</v>
      </c>
      <c r="E1801" s="182">
        <f t="shared" si="30"/>
        <v>94.803256445047495</v>
      </c>
    </row>
    <row r="1802" spans="1:5" ht="13.5" customHeight="1" x14ac:dyDescent="0.25">
      <c r="A1802" s="81" t="s">
        <v>108</v>
      </c>
      <c r="B1802" s="92"/>
      <c r="C1802" s="92"/>
      <c r="D1802" s="77">
        <v>8384</v>
      </c>
      <c r="E1802" s="185"/>
    </row>
    <row r="1803" spans="1:5" ht="13.5" customHeight="1" x14ac:dyDescent="0.25">
      <c r="A1803" s="81" t="s">
        <v>344</v>
      </c>
      <c r="B1803" s="92"/>
      <c r="C1803" s="92"/>
      <c r="D1803" s="77">
        <v>5590</v>
      </c>
      <c r="E1803" s="185"/>
    </row>
    <row r="1804" spans="1:5" x14ac:dyDescent="0.25">
      <c r="A1804" s="78" t="s">
        <v>467</v>
      </c>
      <c r="B1804" s="79">
        <v>20000</v>
      </c>
      <c r="C1804" s="79">
        <v>20000</v>
      </c>
      <c r="D1804" s="79">
        <v>19985.740000000002</v>
      </c>
      <c r="E1804" s="184">
        <f t="shared" si="30"/>
        <v>99.928700000000006</v>
      </c>
    </row>
    <row r="1805" spans="1:5" s="2" customFormat="1" ht="13.5" customHeight="1" x14ac:dyDescent="0.25">
      <c r="A1805" s="87" t="s">
        <v>195</v>
      </c>
      <c r="B1805" s="88">
        <v>20000</v>
      </c>
      <c r="C1805" s="88">
        <v>20000</v>
      </c>
      <c r="D1805" s="88">
        <v>19985.740000000002</v>
      </c>
      <c r="E1805" s="183">
        <f t="shared" si="30"/>
        <v>99.928700000000006</v>
      </c>
    </row>
    <row r="1806" spans="1:5" ht="13.5" customHeight="1" x14ac:dyDescent="0.25">
      <c r="A1806" s="80" t="s">
        <v>52</v>
      </c>
      <c r="B1806" s="75">
        <v>20000</v>
      </c>
      <c r="C1806" s="75">
        <v>20000</v>
      </c>
      <c r="D1806" s="75">
        <v>19985.740000000002</v>
      </c>
      <c r="E1806" s="182">
        <f t="shared" si="30"/>
        <v>99.928700000000006</v>
      </c>
    </row>
    <row r="1807" spans="1:5" ht="13.5" customHeight="1" x14ac:dyDescent="0.25">
      <c r="A1807" s="81" t="s">
        <v>54</v>
      </c>
      <c r="B1807" s="92"/>
      <c r="C1807" s="92"/>
      <c r="D1807" s="77">
        <v>4882.84</v>
      </c>
      <c r="E1807" s="185"/>
    </row>
    <row r="1808" spans="1:5" ht="13.5" customHeight="1" x14ac:dyDescent="0.25">
      <c r="A1808" s="81" t="s">
        <v>56</v>
      </c>
      <c r="B1808" s="92"/>
      <c r="C1808" s="92"/>
      <c r="D1808" s="77">
        <v>10592</v>
      </c>
      <c r="E1808" s="185"/>
    </row>
    <row r="1809" spans="1:5" ht="13.5" customHeight="1" x14ac:dyDescent="0.25">
      <c r="A1809" s="81" t="s">
        <v>59</v>
      </c>
      <c r="B1809" s="92"/>
      <c r="C1809" s="92"/>
      <c r="D1809" s="77">
        <v>3540.69</v>
      </c>
      <c r="E1809" s="185"/>
    </row>
    <row r="1810" spans="1:5" ht="13.5" customHeight="1" x14ac:dyDescent="0.25">
      <c r="A1810" s="81" t="s">
        <v>60</v>
      </c>
      <c r="B1810" s="92"/>
      <c r="C1810" s="92"/>
      <c r="D1810" s="77">
        <v>142.69999999999999</v>
      </c>
      <c r="E1810" s="185"/>
    </row>
    <row r="1811" spans="1:5" ht="13.5" customHeight="1" x14ac:dyDescent="0.25">
      <c r="A1811" s="81" t="s">
        <v>67</v>
      </c>
      <c r="B1811" s="92"/>
      <c r="C1811" s="92"/>
      <c r="D1811" s="77">
        <v>375</v>
      </c>
      <c r="E1811" s="185"/>
    </row>
    <row r="1812" spans="1:5" ht="13.5" customHeight="1" x14ac:dyDescent="0.25">
      <c r="A1812" s="81" t="s">
        <v>69</v>
      </c>
      <c r="B1812" s="92"/>
      <c r="C1812" s="92"/>
      <c r="D1812" s="77">
        <v>94.9</v>
      </c>
      <c r="E1812" s="185"/>
    </row>
    <row r="1813" spans="1:5" ht="13.5" customHeight="1" x14ac:dyDescent="0.25">
      <c r="A1813" s="81" t="s">
        <v>70</v>
      </c>
      <c r="B1813" s="92"/>
      <c r="C1813" s="92"/>
      <c r="D1813" s="77">
        <v>102.61</v>
      </c>
      <c r="E1813" s="185"/>
    </row>
    <row r="1814" spans="1:5" ht="13.5" customHeight="1" x14ac:dyDescent="0.25">
      <c r="A1814" s="81" t="s">
        <v>72</v>
      </c>
      <c r="B1814" s="92"/>
      <c r="C1814" s="92"/>
      <c r="D1814" s="77">
        <v>30</v>
      </c>
      <c r="E1814" s="185"/>
    </row>
    <row r="1815" spans="1:5" ht="13.5" customHeight="1" x14ac:dyDescent="0.25">
      <c r="A1815" s="81" t="s">
        <v>73</v>
      </c>
      <c r="B1815" s="92"/>
      <c r="C1815" s="92"/>
      <c r="D1815" s="77">
        <v>125</v>
      </c>
      <c r="E1815" s="185"/>
    </row>
    <row r="1816" spans="1:5" ht="13.5" customHeight="1" x14ac:dyDescent="0.25">
      <c r="A1816" s="81" t="s">
        <v>74</v>
      </c>
      <c r="B1816" s="92"/>
      <c r="C1816" s="92"/>
      <c r="D1816" s="77">
        <v>100</v>
      </c>
      <c r="E1816" s="185"/>
    </row>
    <row r="1817" spans="1:5" x14ac:dyDescent="0.25">
      <c r="A1817" s="78" t="s">
        <v>454</v>
      </c>
      <c r="B1817" s="79">
        <v>3000</v>
      </c>
      <c r="C1817" s="79">
        <v>3000</v>
      </c>
      <c r="D1817" s="79">
        <v>3000</v>
      </c>
      <c r="E1817" s="184">
        <f t="shared" si="30"/>
        <v>100</v>
      </c>
    </row>
    <row r="1818" spans="1:5" s="2" customFormat="1" ht="13.5" customHeight="1" x14ac:dyDescent="0.25">
      <c r="A1818" s="87" t="s">
        <v>195</v>
      </c>
      <c r="B1818" s="88">
        <v>3000</v>
      </c>
      <c r="C1818" s="88">
        <v>3000</v>
      </c>
      <c r="D1818" s="88">
        <v>3000</v>
      </c>
      <c r="E1818" s="183">
        <f t="shared" si="30"/>
        <v>100</v>
      </c>
    </row>
    <row r="1819" spans="1:5" ht="13.5" customHeight="1" x14ac:dyDescent="0.25">
      <c r="A1819" s="80" t="s">
        <v>52</v>
      </c>
      <c r="B1819" s="75">
        <v>3000</v>
      </c>
      <c r="C1819" s="75">
        <v>3000</v>
      </c>
      <c r="D1819" s="75">
        <v>3000</v>
      </c>
      <c r="E1819" s="182">
        <f t="shared" si="30"/>
        <v>100</v>
      </c>
    </row>
    <row r="1820" spans="1:5" ht="13.5" customHeight="1" x14ac:dyDescent="0.25">
      <c r="A1820" s="81" t="s">
        <v>59</v>
      </c>
      <c r="B1820" s="92"/>
      <c r="C1820" s="92"/>
      <c r="D1820" s="77">
        <v>122.06</v>
      </c>
      <c r="E1820" s="185"/>
    </row>
    <row r="1821" spans="1:5" ht="13.5" customHeight="1" x14ac:dyDescent="0.25">
      <c r="A1821" s="81" t="s">
        <v>60</v>
      </c>
      <c r="B1821" s="92"/>
      <c r="C1821" s="92"/>
      <c r="D1821" s="77">
        <v>2515.11</v>
      </c>
      <c r="E1821" s="185"/>
    </row>
    <row r="1822" spans="1:5" ht="13.5" customHeight="1" x14ac:dyDescent="0.25">
      <c r="A1822" s="81" t="s">
        <v>64</v>
      </c>
      <c r="B1822" s="92"/>
      <c r="C1822" s="92"/>
      <c r="D1822" s="77">
        <v>362.83</v>
      </c>
      <c r="E1822" s="185"/>
    </row>
    <row r="1823" spans="1:5" x14ac:dyDescent="0.25">
      <c r="A1823" s="78" t="s">
        <v>468</v>
      </c>
      <c r="B1823" s="79">
        <v>120000</v>
      </c>
      <c r="C1823" s="79">
        <v>120000</v>
      </c>
      <c r="D1823" s="79">
        <v>120000</v>
      </c>
      <c r="E1823" s="184">
        <f t="shared" si="30"/>
        <v>100</v>
      </c>
    </row>
    <row r="1824" spans="1:5" s="2" customFormat="1" x14ac:dyDescent="0.25">
      <c r="A1824" s="87" t="s">
        <v>195</v>
      </c>
      <c r="B1824" s="88">
        <v>120000</v>
      </c>
      <c r="C1824" s="88">
        <v>120000</v>
      </c>
      <c r="D1824" s="88">
        <v>120000</v>
      </c>
      <c r="E1824" s="183">
        <f t="shared" si="30"/>
        <v>100</v>
      </c>
    </row>
    <row r="1825" spans="1:5" x14ac:dyDescent="0.25">
      <c r="A1825" s="80" t="s">
        <v>45</v>
      </c>
      <c r="B1825" s="75">
        <v>120000</v>
      </c>
      <c r="C1825" s="75">
        <v>120000</v>
      </c>
      <c r="D1825" s="75">
        <v>120000</v>
      </c>
      <c r="E1825" s="182">
        <f t="shared" si="30"/>
        <v>100</v>
      </c>
    </row>
    <row r="1826" spans="1:5" x14ac:dyDescent="0.25">
      <c r="A1826" s="81" t="s">
        <v>47</v>
      </c>
      <c r="B1826" s="92"/>
      <c r="C1826" s="92"/>
      <c r="D1826" s="77">
        <v>102000</v>
      </c>
      <c r="E1826" s="185"/>
    </row>
    <row r="1827" spans="1:5" x14ac:dyDescent="0.25">
      <c r="A1827" s="81" t="s">
        <v>51</v>
      </c>
      <c r="B1827" s="92"/>
      <c r="C1827" s="92"/>
      <c r="D1827" s="77">
        <v>18000</v>
      </c>
      <c r="E1827" s="185"/>
    </row>
    <row r="1828" spans="1:5" x14ac:dyDescent="0.25">
      <c r="A1828" s="78" t="s">
        <v>457</v>
      </c>
      <c r="B1828" s="79">
        <v>300</v>
      </c>
      <c r="C1828" s="79">
        <v>300</v>
      </c>
      <c r="D1828" s="79">
        <v>140</v>
      </c>
      <c r="E1828" s="184">
        <f t="shared" si="30"/>
        <v>46.666666666666664</v>
      </c>
    </row>
    <row r="1829" spans="1:5" s="2" customFormat="1" x14ac:dyDescent="0.25">
      <c r="A1829" s="87" t="s">
        <v>200</v>
      </c>
      <c r="B1829" s="88">
        <v>300</v>
      </c>
      <c r="C1829" s="88">
        <v>300</v>
      </c>
      <c r="D1829" s="88">
        <v>140</v>
      </c>
      <c r="E1829" s="183">
        <f t="shared" si="30"/>
        <v>46.666666666666664</v>
      </c>
    </row>
    <row r="1830" spans="1:5" x14ac:dyDescent="0.25">
      <c r="A1830" s="80" t="s">
        <v>96</v>
      </c>
      <c r="B1830" s="75">
        <v>300</v>
      </c>
      <c r="C1830" s="75">
        <v>300</v>
      </c>
      <c r="D1830" s="75">
        <v>140</v>
      </c>
      <c r="E1830" s="182">
        <f t="shared" si="30"/>
        <v>46.666666666666664</v>
      </c>
    </row>
    <row r="1831" spans="1:5" ht="13.5" customHeight="1" x14ac:dyDescent="0.25">
      <c r="A1831" s="81" t="s">
        <v>101</v>
      </c>
      <c r="B1831" s="92"/>
      <c r="C1831" s="92"/>
      <c r="D1831" s="77">
        <v>140</v>
      </c>
      <c r="E1831" s="185"/>
    </row>
    <row r="1832" spans="1:5" ht="18.75" customHeight="1" x14ac:dyDescent="0.25">
      <c r="A1832" s="74" t="s">
        <v>435</v>
      </c>
      <c r="B1832" s="75">
        <v>938925</v>
      </c>
      <c r="C1832" s="75">
        <v>938925</v>
      </c>
      <c r="D1832" s="75">
        <v>737129.85</v>
      </c>
      <c r="E1832" s="182">
        <f t="shared" si="30"/>
        <v>78.50785206486141</v>
      </c>
    </row>
    <row r="1833" spans="1:5" ht="16.5" customHeight="1" x14ac:dyDescent="0.25">
      <c r="A1833" s="78" t="s">
        <v>469</v>
      </c>
      <c r="B1833" s="79">
        <v>437240</v>
      </c>
      <c r="C1833" s="79">
        <v>437240</v>
      </c>
      <c r="D1833" s="79">
        <v>396826.01</v>
      </c>
      <c r="E1833" s="184">
        <f t="shared" si="30"/>
        <v>90.757023602598125</v>
      </c>
    </row>
    <row r="1834" spans="1:5" s="2" customFormat="1" x14ac:dyDescent="0.25">
      <c r="A1834" s="87" t="s">
        <v>195</v>
      </c>
      <c r="B1834" s="88">
        <v>437240</v>
      </c>
      <c r="C1834" s="88">
        <v>437240</v>
      </c>
      <c r="D1834" s="88">
        <v>396826.01</v>
      </c>
      <c r="E1834" s="183">
        <f t="shared" si="30"/>
        <v>90.757023602598125</v>
      </c>
    </row>
    <row r="1835" spans="1:5" x14ac:dyDescent="0.25">
      <c r="A1835" s="80" t="s">
        <v>84</v>
      </c>
      <c r="B1835" s="75">
        <v>177240</v>
      </c>
      <c r="C1835" s="75">
        <v>177240</v>
      </c>
      <c r="D1835" s="75">
        <v>136826.01</v>
      </c>
      <c r="E1835" s="182">
        <f t="shared" si="30"/>
        <v>77.198155044008132</v>
      </c>
    </row>
    <row r="1836" spans="1:5" x14ac:dyDescent="0.25">
      <c r="A1836" s="81" t="s">
        <v>470</v>
      </c>
      <c r="B1836" s="92"/>
      <c r="C1836" s="92"/>
      <c r="D1836" s="77">
        <v>136826.01</v>
      </c>
      <c r="E1836" s="185"/>
    </row>
    <row r="1837" spans="1:5" x14ac:dyDescent="0.25">
      <c r="A1837" s="80" t="s">
        <v>149</v>
      </c>
      <c r="B1837" s="75">
        <v>260000</v>
      </c>
      <c r="C1837" s="75">
        <v>260000</v>
      </c>
      <c r="D1837" s="75">
        <v>260000</v>
      </c>
      <c r="E1837" s="182">
        <f t="shared" si="30"/>
        <v>100</v>
      </c>
    </row>
    <row r="1838" spans="1:5" x14ac:dyDescent="0.25">
      <c r="A1838" s="81" t="s">
        <v>151</v>
      </c>
      <c r="B1838" s="92"/>
      <c r="C1838" s="92"/>
      <c r="D1838" s="77">
        <v>260000</v>
      </c>
      <c r="E1838" s="185"/>
    </row>
    <row r="1839" spans="1:5" ht="16.5" customHeight="1" x14ac:dyDescent="0.25">
      <c r="A1839" s="78" t="s">
        <v>436</v>
      </c>
      <c r="B1839" s="79">
        <v>174185</v>
      </c>
      <c r="C1839" s="79">
        <v>174185</v>
      </c>
      <c r="D1839" s="79">
        <v>169888.12</v>
      </c>
      <c r="E1839" s="184">
        <f t="shared" si="30"/>
        <v>97.533151534288251</v>
      </c>
    </row>
    <row r="1840" spans="1:5" s="2" customFormat="1" x14ac:dyDescent="0.25">
      <c r="A1840" s="87" t="s">
        <v>195</v>
      </c>
      <c r="B1840" s="88">
        <v>174185</v>
      </c>
      <c r="C1840" s="88">
        <v>174185</v>
      </c>
      <c r="D1840" s="88">
        <v>169888.12</v>
      </c>
      <c r="E1840" s="183">
        <f t="shared" si="30"/>
        <v>97.533151534288251</v>
      </c>
    </row>
    <row r="1841" spans="1:5" x14ac:dyDescent="0.25">
      <c r="A1841" s="80" t="s">
        <v>52</v>
      </c>
      <c r="B1841" s="75">
        <v>129000</v>
      </c>
      <c r="C1841" s="75">
        <v>129000</v>
      </c>
      <c r="D1841" s="75">
        <v>128123.87</v>
      </c>
      <c r="E1841" s="182">
        <f t="shared" si="30"/>
        <v>99.32082945736434</v>
      </c>
    </row>
    <row r="1842" spans="1:5" x14ac:dyDescent="0.25">
      <c r="A1842" s="81" t="s">
        <v>67</v>
      </c>
      <c r="B1842" s="92"/>
      <c r="C1842" s="92"/>
      <c r="D1842" s="77">
        <v>114143.6</v>
      </c>
      <c r="E1842" s="185"/>
    </row>
    <row r="1843" spans="1:5" x14ac:dyDescent="0.25">
      <c r="A1843" s="81" t="s">
        <v>69</v>
      </c>
      <c r="B1843" s="92"/>
      <c r="C1843" s="92"/>
      <c r="D1843" s="77">
        <v>2750</v>
      </c>
      <c r="E1843" s="185"/>
    </row>
    <row r="1844" spans="1:5" x14ac:dyDescent="0.25">
      <c r="A1844" s="81" t="s">
        <v>72</v>
      </c>
      <c r="B1844" s="92"/>
      <c r="C1844" s="92"/>
      <c r="D1844" s="77">
        <v>10542.77</v>
      </c>
      <c r="E1844" s="185"/>
    </row>
    <row r="1845" spans="1:5" x14ac:dyDescent="0.25">
      <c r="A1845" s="81" t="s">
        <v>74</v>
      </c>
      <c r="B1845" s="92"/>
      <c r="C1845" s="92"/>
      <c r="D1845" s="77">
        <v>687.5</v>
      </c>
      <c r="E1845" s="185"/>
    </row>
    <row r="1846" spans="1:5" x14ac:dyDescent="0.25">
      <c r="A1846" s="80" t="s">
        <v>84</v>
      </c>
      <c r="B1846" s="75">
        <v>2300</v>
      </c>
      <c r="C1846" s="75">
        <v>2300</v>
      </c>
      <c r="D1846" s="75">
        <v>1532.65</v>
      </c>
      <c r="E1846" s="182">
        <f t="shared" ref="E1846:E1886" si="31">D1846/C1846*100</f>
        <v>66.636956521739137</v>
      </c>
    </row>
    <row r="1847" spans="1:5" x14ac:dyDescent="0.25">
      <c r="A1847" s="81" t="s">
        <v>470</v>
      </c>
      <c r="B1847" s="92"/>
      <c r="C1847" s="92"/>
      <c r="D1847" s="77">
        <v>1532.65</v>
      </c>
      <c r="E1847" s="185"/>
    </row>
    <row r="1848" spans="1:5" x14ac:dyDescent="0.25">
      <c r="A1848" s="80" t="s">
        <v>133</v>
      </c>
      <c r="B1848" s="75">
        <v>2535</v>
      </c>
      <c r="C1848" s="75">
        <v>2535</v>
      </c>
      <c r="D1848" s="75">
        <v>0</v>
      </c>
      <c r="E1848" s="182">
        <f t="shared" si="31"/>
        <v>0</v>
      </c>
    </row>
    <row r="1849" spans="1:5" x14ac:dyDescent="0.25">
      <c r="A1849" s="80" t="s">
        <v>149</v>
      </c>
      <c r="B1849" s="75">
        <v>40350</v>
      </c>
      <c r="C1849" s="75">
        <v>40350</v>
      </c>
      <c r="D1849" s="75">
        <v>40231.599999999999</v>
      </c>
      <c r="E1849" s="182">
        <f t="shared" si="31"/>
        <v>99.706567534076825</v>
      </c>
    </row>
    <row r="1850" spans="1:5" x14ac:dyDescent="0.25">
      <c r="A1850" s="81" t="s">
        <v>151</v>
      </c>
      <c r="B1850" s="92"/>
      <c r="C1850" s="92"/>
      <c r="D1850" s="77">
        <v>40231.599999999999</v>
      </c>
      <c r="E1850" s="185"/>
    </row>
    <row r="1851" spans="1:5" ht="21" customHeight="1" x14ac:dyDescent="0.25">
      <c r="A1851" s="78" t="s">
        <v>472</v>
      </c>
      <c r="B1851" s="79">
        <v>4000</v>
      </c>
      <c r="C1851" s="79">
        <v>4000</v>
      </c>
      <c r="D1851" s="79">
        <v>0</v>
      </c>
      <c r="E1851" s="184">
        <f t="shared" si="31"/>
        <v>0</v>
      </c>
    </row>
    <row r="1852" spans="1:5" s="2" customFormat="1" x14ac:dyDescent="0.25">
      <c r="A1852" s="87" t="s">
        <v>195</v>
      </c>
      <c r="B1852" s="88">
        <v>4000</v>
      </c>
      <c r="C1852" s="88">
        <v>4000</v>
      </c>
      <c r="D1852" s="88">
        <v>0</v>
      </c>
      <c r="E1852" s="183">
        <f t="shared" si="31"/>
        <v>0</v>
      </c>
    </row>
    <row r="1853" spans="1:5" x14ac:dyDescent="0.25">
      <c r="A1853" s="80" t="s">
        <v>133</v>
      </c>
      <c r="B1853" s="75">
        <v>4000</v>
      </c>
      <c r="C1853" s="75">
        <v>4000</v>
      </c>
      <c r="D1853" s="75">
        <v>0</v>
      </c>
      <c r="E1853" s="182">
        <f t="shared" si="31"/>
        <v>0</v>
      </c>
    </row>
    <row r="1854" spans="1:5" x14ac:dyDescent="0.25">
      <c r="A1854" s="78" t="s">
        <v>473</v>
      </c>
      <c r="B1854" s="79">
        <v>114500</v>
      </c>
      <c r="C1854" s="79">
        <v>114500</v>
      </c>
      <c r="D1854" s="79">
        <v>64603.22</v>
      </c>
      <c r="E1854" s="184">
        <f t="shared" si="31"/>
        <v>56.422026200873368</v>
      </c>
    </row>
    <row r="1855" spans="1:5" s="2" customFormat="1" x14ac:dyDescent="0.25">
      <c r="A1855" s="87" t="s">
        <v>195</v>
      </c>
      <c r="B1855" s="88">
        <v>74500</v>
      </c>
      <c r="C1855" s="88">
        <v>74500</v>
      </c>
      <c r="D1855" s="88">
        <v>64603.22</v>
      </c>
      <c r="E1855" s="183">
        <f t="shared" si="31"/>
        <v>86.715731543624159</v>
      </c>
    </row>
    <row r="1856" spans="1:5" x14ac:dyDescent="0.25">
      <c r="A1856" s="80" t="s">
        <v>45</v>
      </c>
      <c r="B1856" s="75">
        <v>60000</v>
      </c>
      <c r="C1856" s="75">
        <v>60000</v>
      </c>
      <c r="D1856" s="75">
        <v>59906.77</v>
      </c>
      <c r="E1856" s="182">
        <f t="shared" si="31"/>
        <v>99.844616666666667</v>
      </c>
    </row>
    <row r="1857" spans="1:5" x14ac:dyDescent="0.25">
      <c r="A1857" s="81" t="s">
        <v>47</v>
      </c>
      <c r="B1857" s="92"/>
      <c r="C1857" s="92"/>
      <c r="D1857" s="77">
        <v>49980.37</v>
      </c>
      <c r="E1857" s="185"/>
    </row>
    <row r="1858" spans="1:5" x14ac:dyDescent="0.25">
      <c r="A1858" s="81" t="s">
        <v>49</v>
      </c>
      <c r="B1858" s="92"/>
      <c r="C1858" s="92"/>
      <c r="D1858" s="77">
        <v>1600</v>
      </c>
      <c r="E1858" s="185"/>
    </row>
    <row r="1859" spans="1:5" x14ac:dyDescent="0.25">
      <c r="A1859" s="81" t="s">
        <v>51</v>
      </c>
      <c r="B1859" s="92"/>
      <c r="C1859" s="92"/>
      <c r="D1859" s="77">
        <v>8326.4</v>
      </c>
      <c r="E1859" s="185"/>
    </row>
    <row r="1860" spans="1:5" x14ac:dyDescent="0.25">
      <c r="A1860" s="80" t="s">
        <v>52</v>
      </c>
      <c r="B1860" s="75">
        <v>12500</v>
      </c>
      <c r="C1860" s="75">
        <v>12500</v>
      </c>
      <c r="D1860" s="75">
        <v>4696.45</v>
      </c>
      <c r="E1860" s="182">
        <f t="shared" si="31"/>
        <v>37.571599999999997</v>
      </c>
    </row>
    <row r="1861" spans="1:5" x14ac:dyDescent="0.25">
      <c r="A1861" s="81" t="s">
        <v>55</v>
      </c>
      <c r="B1861" s="92"/>
      <c r="C1861" s="92"/>
      <c r="D1861" s="77">
        <v>4696.45</v>
      </c>
      <c r="E1861" s="185"/>
    </row>
    <row r="1862" spans="1:5" x14ac:dyDescent="0.25">
      <c r="A1862" s="80" t="s">
        <v>114</v>
      </c>
      <c r="B1862" s="75">
        <v>1000</v>
      </c>
      <c r="C1862" s="75">
        <v>1000</v>
      </c>
      <c r="D1862" s="75">
        <v>0</v>
      </c>
      <c r="E1862" s="182">
        <f t="shared" si="31"/>
        <v>0</v>
      </c>
    </row>
    <row r="1863" spans="1:5" x14ac:dyDescent="0.25">
      <c r="A1863" s="80" t="s">
        <v>117</v>
      </c>
      <c r="B1863" s="75">
        <v>1000</v>
      </c>
      <c r="C1863" s="75">
        <v>1000</v>
      </c>
      <c r="D1863" s="75">
        <v>0</v>
      </c>
      <c r="E1863" s="182">
        <f t="shared" si="31"/>
        <v>0</v>
      </c>
    </row>
    <row r="1864" spans="1:5" s="2" customFormat="1" x14ac:dyDescent="0.25">
      <c r="A1864" s="87" t="s">
        <v>199</v>
      </c>
      <c r="B1864" s="88">
        <v>20000</v>
      </c>
      <c r="C1864" s="88">
        <v>20000</v>
      </c>
      <c r="D1864" s="88">
        <v>0</v>
      </c>
      <c r="E1864" s="183">
        <f t="shared" si="31"/>
        <v>0</v>
      </c>
    </row>
    <row r="1865" spans="1:5" x14ac:dyDescent="0.25">
      <c r="A1865" s="80" t="s">
        <v>52</v>
      </c>
      <c r="B1865" s="75">
        <v>6000</v>
      </c>
      <c r="C1865" s="75">
        <v>6000</v>
      </c>
      <c r="D1865" s="75">
        <v>0</v>
      </c>
      <c r="E1865" s="182">
        <f t="shared" si="31"/>
        <v>0</v>
      </c>
    </row>
    <row r="1866" spans="1:5" x14ac:dyDescent="0.25">
      <c r="A1866" s="80" t="s">
        <v>117</v>
      </c>
      <c r="B1866" s="75">
        <v>14000</v>
      </c>
      <c r="C1866" s="75">
        <v>14000</v>
      </c>
      <c r="D1866" s="75">
        <v>0</v>
      </c>
      <c r="E1866" s="182">
        <f t="shared" si="31"/>
        <v>0</v>
      </c>
    </row>
    <row r="1867" spans="1:5" s="2" customFormat="1" x14ac:dyDescent="0.25">
      <c r="A1867" s="87" t="s">
        <v>200</v>
      </c>
      <c r="B1867" s="88">
        <v>20000</v>
      </c>
      <c r="C1867" s="88">
        <v>20000</v>
      </c>
      <c r="D1867" s="88">
        <v>0</v>
      </c>
      <c r="E1867" s="183">
        <f t="shared" si="31"/>
        <v>0</v>
      </c>
    </row>
    <row r="1868" spans="1:5" x14ac:dyDescent="0.25">
      <c r="A1868" s="80" t="s">
        <v>52</v>
      </c>
      <c r="B1868" s="75">
        <v>16000</v>
      </c>
      <c r="C1868" s="75">
        <v>16000</v>
      </c>
      <c r="D1868" s="75">
        <v>0</v>
      </c>
      <c r="E1868" s="182">
        <f t="shared" si="31"/>
        <v>0</v>
      </c>
    </row>
    <row r="1869" spans="1:5" x14ac:dyDescent="0.25">
      <c r="A1869" s="80" t="s">
        <v>117</v>
      </c>
      <c r="B1869" s="75">
        <v>4000</v>
      </c>
      <c r="C1869" s="75">
        <v>4000</v>
      </c>
      <c r="D1869" s="75">
        <v>0</v>
      </c>
      <c r="E1869" s="182">
        <f t="shared" si="31"/>
        <v>0</v>
      </c>
    </row>
    <row r="1870" spans="1:5" x14ac:dyDescent="0.25">
      <c r="A1870" s="78" t="s">
        <v>474</v>
      </c>
      <c r="B1870" s="79">
        <v>209000</v>
      </c>
      <c r="C1870" s="79">
        <v>209000</v>
      </c>
      <c r="D1870" s="79">
        <v>105812.5</v>
      </c>
      <c r="E1870" s="184">
        <f t="shared" si="31"/>
        <v>50.627990430622006</v>
      </c>
    </row>
    <row r="1871" spans="1:5" s="2" customFormat="1" x14ac:dyDescent="0.25">
      <c r="A1871" s="87" t="s">
        <v>195</v>
      </c>
      <c r="B1871" s="88">
        <v>114000</v>
      </c>
      <c r="C1871" s="88">
        <v>114000</v>
      </c>
      <c r="D1871" s="88">
        <v>105812.5</v>
      </c>
      <c r="E1871" s="183">
        <f t="shared" si="31"/>
        <v>92.817982456140342</v>
      </c>
    </row>
    <row r="1872" spans="1:5" x14ac:dyDescent="0.25">
      <c r="A1872" s="80" t="s">
        <v>52</v>
      </c>
      <c r="B1872" s="75">
        <v>1000</v>
      </c>
      <c r="C1872" s="75">
        <v>1000</v>
      </c>
      <c r="D1872" s="75">
        <v>0</v>
      </c>
      <c r="E1872" s="182">
        <f t="shared" si="31"/>
        <v>0</v>
      </c>
    </row>
    <row r="1873" spans="1:5" x14ac:dyDescent="0.25">
      <c r="A1873" s="80" t="s">
        <v>133</v>
      </c>
      <c r="B1873" s="75">
        <v>113000</v>
      </c>
      <c r="C1873" s="75">
        <v>113000</v>
      </c>
      <c r="D1873" s="75">
        <v>105812.5</v>
      </c>
      <c r="E1873" s="182">
        <f t="shared" si="31"/>
        <v>93.639380530973455</v>
      </c>
    </row>
    <row r="1874" spans="1:5" x14ac:dyDescent="0.25">
      <c r="A1874" s="81" t="s">
        <v>135</v>
      </c>
      <c r="B1874" s="92"/>
      <c r="C1874" s="92"/>
      <c r="D1874" s="77">
        <v>105812.5</v>
      </c>
      <c r="E1874" s="185"/>
    </row>
    <row r="1875" spans="1:5" s="2" customFormat="1" x14ac:dyDescent="0.25">
      <c r="A1875" s="87" t="s">
        <v>199</v>
      </c>
      <c r="B1875" s="88">
        <v>95000</v>
      </c>
      <c r="C1875" s="88">
        <v>95000</v>
      </c>
      <c r="D1875" s="88">
        <v>0</v>
      </c>
      <c r="E1875" s="183">
        <f t="shared" si="31"/>
        <v>0</v>
      </c>
    </row>
    <row r="1876" spans="1:5" x14ac:dyDescent="0.25">
      <c r="A1876" s="80" t="s">
        <v>133</v>
      </c>
      <c r="B1876" s="75">
        <v>95000</v>
      </c>
      <c r="C1876" s="75">
        <v>95000</v>
      </c>
      <c r="D1876" s="75">
        <v>0</v>
      </c>
      <c r="E1876" s="182">
        <f t="shared" si="31"/>
        <v>0</v>
      </c>
    </row>
    <row r="1877" spans="1:5" x14ac:dyDescent="0.25">
      <c r="A1877" s="74" t="s">
        <v>475</v>
      </c>
      <c r="B1877" s="75">
        <v>41111096</v>
      </c>
      <c r="C1877" s="75">
        <v>41111096</v>
      </c>
      <c r="D1877" s="75">
        <v>41838788.509999998</v>
      </c>
      <c r="E1877" s="182">
        <f t="shared" si="31"/>
        <v>101.77006351278011</v>
      </c>
    </row>
    <row r="1878" spans="1:5" x14ac:dyDescent="0.25">
      <c r="A1878" s="78" t="s">
        <v>476</v>
      </c>
      <c r="B1878" s="79">
        <v>39991184</v>
      </c>
      <c r="C1878" s="79">
        <v>39991184</v>
      </c>
      <c r="D1878" s="79">
        <v>40999989.899999999</v>
      </c>
      <c r="E1878" s="184">
        <f t="shared" si="31"/>
        <v>102.52257072458771</v>
      </c>
    </row>
    <row r="1879" spans="1:5" s="2" customFormat="1" x14ac:dyDescent="0.25">
      <c r="A1879" s="87" t="s">
        <v>202</v>
      </c>
      <c r="B1879" s="88">
        <v>474710</v>
      </c>
      <c r="C1879" s="88">
        <v>474710</v>
      </c>
      <c r="D1879" s="88">
        <v>435737.93</v>
      </c>
      <c r="E1879" s="183">
        <f t="shared" si="31"/>
        <v>91.790341471635315</v>
      </c>
    </row>
    <row r="1880" spans="1:5" x14ac:dyDescent="0.25">
      <c r="A1880" s="80" t="s">
        <v>45</v>
      </c>
      <c r="B1880" s="75">
        <v>157110</v>
      </c>
      <c r="C1880" s="75">
        <v>157110</v>
      </c>
      <c r="D1880" s="75">
        <v>157489.59</v>
      </c>
      <c r="E1880" s="182">
        <f t="shared" si="31"/>
        <v>100.24160779071987</v>
      </c>
    </row>
    <row r="1881" spans="1:5" x14ac:dyDescent="0.25">
      <c r="A1881" s="81" t="s">
        <v>47</v>
      </c>
      <c r="B1881" s="92"/>
      <c r="C1881" s="92"/>
      <c r="D1881" s="77">
        <v>102462.9</v>
      </c>
      <c r="E1881" s="185"/>
    </row>
    <row r="1882" spans="1:5" x14ac:dyDescent="0.25">
      <c r="A1882" s="81" t="s">
        <v>182</v>
      </c>
      <c r="B1882" s="92"/>
      <c r="C1882" s="92"/>
      <c r="D1882" s="77">
        <v>178.55</v>
      </c>
      <c r="E1882" s="185"/>
    </row>
    <row r="1883" spans="1:5" x14ac:dyDescent="0.25">
      <c r="A1883" s="81" t="s">
        <v>49</v>
      </c>
      <c r="B1883" s="92"/>
      <c r="C1883" s="92"/>
      <c r="D1883" s="77">
        <v>38143.47</v>
      </c>
      <c r="E1883" s="185"/>
    </row>
    <row r="1884" spans="1:5" x14ac:dyDescent="0.25">
      <c r="A1884" s="81" t="s">
        <v>620</v>
      </c>
      <c r="B1884" s="92"/>
      <c r="C1884" s="92"/>
      <c r="D1884" s="77">
        <v>231.6</v>
      </c>
      <c r="E1884" s="185"/>
    </row>
    <row r="1885" spans="1:5" x14ac:dyDescent="0.25">
      <c r="A1885" s="81" t="s">
        <v>51</v>
      </c>
      <c r="B1885" s="92"/>
      <c r="C1885" s="92"/>
      <c r="D1885" s="77">
        <v>16473.07</v>
      </c>
      <c r="E1885" s="185"/>
    </row>
    <row r="1886" spans="1:5" x14ac:dyDescent="0.25">
      <c r="A1886" s="80" t="s">
        <v>52</v>
      </c>
      <c r="B1886" s="75">
        <v>313260</v>
      </c>
      <c r="C1886" s="75">
        <v>313260</v>
      </c>
      <c r="D1886" s="75">
        <v>275198.71999999997</v>
      </c>
      <c r="E1886" s="182">
        <f t="shared" si="31"/>
        <v>87.849939347506862</v>
      </c>
    </row>
    <row r="1887" spans="1:5" x14ac:dyDescent="0.25">
      <c r="A1887" s="81" t="s">
        <v>54</v>
      </c>
      <c r="B1887" s="92"/>
      <c r="C1887" s="92"/>
      <c r="D1887" s="77">
        <v>13905.86</v>
      </c>
      <c r="E1887" s="185"/>
    </row>
    <row r="1888" spans="1:5" x14ac:dyDescent="0.25">
      <c r="A1888" s="81" t="s">
        <v>55</v>
      </c>
      <c r="B1888" s="92"/>
      <c r="C1888" s="92"/>
      <c r="D1888" s="77">
        <v>2469.12</v>
      </c>
      <c r="E1888" s="185"/>
    </row>
    <row r="1889" spans="1:5" x14ac:dyDescent="0.25">
      <c r="A1889" s="81" t="s">
        <v>56</v>
      </c>
      <c r="B1889" s="92"/>
      <c r="C1889" s="92"/>
      <c r="D1889" s="77">
        <v>3250</v>
      </c>
      <c r="E1889" s="185"/>
    </row>
    <row r="1890" spans="1:5" x14ac:dyDescent="0.25">
      <c r="A1890" s="81" t="s">
        <v>57</v>
      </c>
      <c r="B1890" s="92"/>
      <c r="C1890" s="92"/>
      <c r="D1890" s="77">
        <v>464.2</v>
      </c>
      <c r="E1890" s="185"/>
    </row>
    <row r="1891" spans="1:5" x14ac:dyDescent="0.25">
      <c r="A1891" s="81" t="s">
        <v>59</v>
      </c>
      <c r="B1891" s="92"/>
      <c r="C1891" s="92"/>
      <c r="D1891" s="77">
        <v>11173.64</v>
      </c>
      <c r="E1891" s="185"/>
    </row>
    <row r="1892" spans="1:5" x14ac:dyDescent="0.25">
      <c r="A1892" s="81" t="s">
        <v>60</v>
      </c>
      <c r="B1892" s="92"/>
      <c r="C1892" s="92"/>
      <c r="D1892" s="77">
        <v>27195.62</v>
      </c>
      <c r="E1892" s="185"/>
    </row>
    <row r="1893" spans="1:5" x14ac:dyDescent="0.25">
      <c r="A1893" s="81" t="s">
        <v>61</v>
      </c>
      <c r="B1893" s="92"/>
      <c r="C1893" s="92"/>
      <c r="D1893" s="77">
        <v>44324.53</v>
      </c>
      <c r="E1893" s="185"/>
    </row>
    <row r="1894" spans="1:5" x14ac:dyDescent="0.25">
      <c r="A1894" s="81" t="s">
        <v>62</v>
      </c>
      <c r="B1894" s="92"/>
      <c r="C1894" s="92"/>
      <c r="D1894" s="77">
        <v>3890.55</v>
      </c>
      <c r="E1894" s="185"/>
    </row>
    <row r="1895" spans="1:5" x14ac:dyDescent="0.25">
      <c r="A1895" s="81" t="s">
        <v>380</v>
      </c>
      <c r="B1895" s="92"/>
      <c r="C1895" s="92"/>
      <c r="D1895" s="77">
        <v>1798.2</v>
      </c>
      <c r="E1895" s="185"/>
    </row>
    <row r="1896" spans="1:5" x14ac:dyDescent="0.25">
      <c r="A1896" s="81" t="s">
        <v>64</v>
      </c>
      <c r="B1896" s="92"/>
      <c r="C1896" s="92"/>
      <c r="D1896" s="77">
        <v>23</v>
      </c>
      <c r="E1896" s="185"/>
    </row>
    <row r="1897" spans="1:5" x14ac:dyDescent="0.25">
      <c r="A1897" s="81" t="s">
        <v>66</v>
      </c>
      <c r="B1897" s="92"/>
      <c r="C1897" s="92"/>
      <c r="D1897" s="77">
        <v>5216.34</v>
      </c>
      <c r="E1897" s="185"/>
    </row>
    <row r="1898" spans="1:5" x14ac:dyDescent="0.25">
      <c r="A1898" s="81" t="s">
        <v>67</v>
      </c>
      <c r="B1898" s="92"/>
      <c r="C1898" s="92"/>
      <c r="D1898" s="77">
        <v>64003.28</v>
      </c>
      <c r="E1898" s="185"/>
    </row>
    <row r="1899" spans="1:5" x14ac:dyDescent="0.25">
      <c r="A1899" s="81" t="s">
        <v>68</v>
      </c>
      <c r="B1899" s="92"/>
      <c r="C1899" s="92"/>
      <c r="D1899" s="77">
        <v>3633.13</v>
      </c>
      <c r="E1899" s="185"/>
    </row>
    <row r="1900" spans="1:5" x14ac:dyDescent="0.25">
      <c r="A1900" s="81" t="s">
        <v>69</v>
      </c>
      <c r="B1900" s="92"/>
      <c r="C1900" s="92"/>
      <c r="D1900" s="77">
        <v>3407.02</v>
      </c>
      <c r="E1900" s="185"/>
    </row>
    <row r="1901" spans="1:5" x14ac:dyDescent="0.25">
      <c r="A1901" s="81" t="s">
        <v>70</v>
      </c>
      <c r="B1901" s="92"/>
      <c r="C1901" s="92"/>
      <c r="D1901" s="77">
        <v>958.62</v>
      </c>
      <c r="E1901" s="185"/>
    </row>
    <row r="1902" spans="1:5" x14ac:dyDescent="0.25">
      <c r="A1902" s="81" t="s">
        <v>71</v>
      </c>
      <c r="B1902" s="92"/>
      <c r="C1902" s="92"/>
      <c r="D1902" s="77">
        <v>934.54</v>
      </c>
      <c r="E1902" s="185"/>
    </row>
    <row r="1903" spans="1:5" x14ac:dyDescent="0.25">
      <c r="A1903" s="81" t="s">
        <v>72</v>
      </c>
      <c r="B1903" s="92"/>
      <c r="C1903" s="92"/>
      <c r="D1903" s="77">
        <v>24381.360000000001</v>
      </c>
      <c r="E1903" s="185"/>
    </row>
    <row r="1904" spans="1:5" x14ac:dyDescent="0.25">
      <c r="A1904" s="81" t="s">
        <v>73</v>
      </c>
      <c r="B1904" s="92"/>
      <c r="C1904" s="92"/>
      <c r="D1904" s="77">
        <v>1278.18</v>
      </c>
      <c r="E1904" s="185"/>
    </row>
    <row r="1905" spans="1:5" x14ac:dyDescent="0.25">
      <c r="A1905" s="81" t="s">
        <v>74</v>
      </c>
      <c r="B1905" s="92"/>
      <c r="C1905" s="92"/>
      <c r="D1905" s="77">
        <v>33350.99</v>
      </c>
      <c r="E1905" s="185"/>
    </row>
    <row r="1906" spans="1:5" x14ac:dyDescent="0.25">
      <c r="A1906" s="81" t="s">
        <v>76</v>
      </c>
      <c r="B1906" s="92"/>
      <c r="C1906" s="92"/>
      <c r="D1906" s="77">
        <v>362.08</v>
      </c>
      <c r="E1906" s="185"/>
    </row>
    <row r="1907" spans="1:5" x14ac:dyDescent="0.25">
      <c r="A1907" s="81" t="s">
        <v>79</v>
      </c>
      <c r="B1907" s="92"/>
      <c r="C1907" s="92"/>
      <c r="D1907" s="77">
        <v>946.63</v>
      </c>
      <c r="E1907" s="185"/>
    </row>
    <row r="1908" spans="1:5" x14ac:dyDescent="0.25">
      <c r="A1908" s="81" t="s">
        <v>80</v>
      </c>
      <c r="B1908" s="92"/>
      <c r="C1908" s="92"/>
      <c r="D1908" s="77">
        <v>5538.92</v>
      </c>
      <c r="E1908" s="185"/>
    </row>
    <row r="1909" spans="1:5" x14ac:dyDescent="0.25">
      <c r="A1909" s="81" t="s">
        <v>81</v>
      </c>
      <c r="B1909" s="92"/>
      <c r="C1909" s="92"/>
      <c r="D1909" s="77">
        <v>218</v>
      </c>
      <c r="E1909" s="185"/>
    </row>
    <row r="1910" spans="1:5" x14ac:dyDescent="0.25">
      <c r="A1910" s="81" t="s">
        <v>82</v>
      </c>
      <c r="B1910" s="92"/>
      <c r="C1910" s="92"/>
      <c r="D1910" s="77">
        <v>9464.32</v>
      </c>
      <c r="E1910" s="185"/>
    </row>
    <row r="1911" spans="1:5" x14ac:dyDescent="0.25">
      <c r="A1911" s="81" t="s">
        <v>83</v>
      </c>
      <c r="B1911" s="92"/>
      <c r="C1911" s="92"/>
      <c r="D1911" s="77">
        <v>13010.59</v>
      </c>
      <c r="E1911" s="185"/>
    </row>
    <row r="1912" spans="1:5" x14ac:dyDescent="0.25">
      <c r="A1912" s="80" t="s">
        <v>84</v>
      </c>
      <c r="B1912" s="75">
        <v>3840</v>
      </c>
      <c r="C1912" s="75">
        <v>3840</v>
      </c>
      <c r="D1912" s="75">
        <v>2201.71</v>
      </c>
      <c r="E1912" s="182">
        <f t="shared" ref="E1912:E1961" si="32">D1912/C1912*100</f>
        <v>57.336197916666663</v>
      </c>
    </row>
    <row r="1913" spans="1:5" x14ac:dyDescent="0.25">
      <c r="A1913" s="81" t="s">
        <v>87</v>
      </c>
      <c r="B1913" s="92"/>
      <c r="C1913" s="92"/>
      <c r="D1913" s="77">
        <v>2057.83</v>
      </c>
      <c r="E1913" s="185"/>
    </row>
    <row r="1914" spans="1:5" x14ac:dyDescent="0.25">
      <c r="A1914" s="81" t="s">
        <v>89</v>
      </c>
      <c r="B1914" s="92"/>
      <c r="C1914" s="92"/>
      <c r="D1914" s="77">
        <v>143.88</v>
      </c>
      <c r="E1914" s="185"/>
    </row>
    <row r="1915" spans="1:5" x14ac:dyDescent="0.25">
      <c r="A1915" s="80" t="s">
        <v>102</v>
      </c>
      <c r="B1915" s="75">
        <v>500</v>
      </c>
      <c r="C1915" s="75">
        <v>500</v>
      </c>
      <c r="D1915" s="75">
        <v>847.91</v>
      </c>
      <c r="E1915" s="182">
        <f t="shared" si="32"/>
        <v>169.58199999999999</v>
      </c>
    </row>
    <row r="1916" spans="1:5" x14ac:dyDescent="0.25">
      <c r="A1916" s="81" t="s">
        <v>104</v>
      </c>
      <c r="B1916" s="92"/>
      <c r="C1916" s="92"/>
      <c r="D1916" s="77">
        <v>640</v>
      </c>
      <c r="E1916" s="185"/>
    </row>
    <row r="1917" spans="1:5" x14ac:dyDescent="0.25">
      <c r="A1917" s="81" t="s">
        <v>105</v>
      </c>
      <c r="B1917" s="92"/>
      <c r="C1917" s="92"/>
      <c r="D1917" s="77">
        <v>207.91</v>
      </c>
      <c r="E1917" s="185"/>
    </row>
    <row r="1918" spans="1:5" s="2" customFormat="1" x14ac:dyDescent="0.25">
      <c r="A1918" s="87" t="s">
        <v>198</v>
      </c>
      <c r="B1918" s="88">
        <v>751678</v>
      </c>
      <c r="C1918" s="88">
        <v>751678</v>
      </c>
      <c r="D1918" s="88">
        <v>627789.16</v>
      </c>
      <c r="E1918" s="183">
        <f t="shared" si="32"/>
        <v>83.518362916035855</v>
      </c>
    </row>
    <row r="1919" spans="1:5" x14ac:dyDescent="0.25">
      <c r="A1919" s="80" t="s">
        <v>45</v>
      </c>
      <c r="B1919" s="75">
        <v>49950</v>
      </c>
      <c r="C1919" s="75">
        <v>49950</v>
      </c>
      <c r="D1919" s="75">
        <v>37647.68</v>
      </c>
      <c r="E1919" s="182">
        <f t="shared" si="32"/>
        <v>75.370730730730727</v>
      </c>
    </row>
    <row r="1920" spans="1:5" x14ac:dyDescent="0.25">
      <c r="A1920" s="81" t="s">
        <v>47</v>
      </c>
      <c r="B1920" s="92"/>
      <c r="C1920" s="92"/>
      <c r="D1920" s="77">
        <v>22497.35</v>
      </c>
      <c r="E1920" s="185"/>
    </row>
    <row r="1921" spans="1:5" x14ac:dyDescent="0.25">
      <c r="A1921" s="81" t="s">
        <v>49</v>
      </c>
      <c r="B1921" s="92"/>
      <c r="C1921" s="92"/>
      <c r="D1921" s="77">
        <v>11670.33</v>
      </c>
      <c r="E1921" s="185"/>
    </row>
    <row r="1922" spans="1:5" x14ac:dyDescent="0.25">
      <c r="A1922" s="81" t="s">
        <v>51</v>
      </c>
      <c r="B1922" s="92"/>
      <c r="C1922" s="92"/>
      <c r="D1922" s="77">
        <v>3480</v>
      </c>
      <c r="E1922" s="185"/>
    </row>
    <row r="1923" spans="1:5" x14ac:dyDescent="0.25">
      <c r="A1923" s="80" t="s">
        <v>52</v>
      </c>
      <c r="B1923" s="75">
        <v>626228</v>
      </c>
      <c r="C1923" s="75">
        <v>626228</v>
      </c>
      <c r="D1923" s="75">
        <v>543986.67000000004</v>
      </c>
      <c r="E1923" s="182">
        <f t="shared" si="32"/>
        <v>86.86719054401911</v>
      </c>
    </row>
    <row r="1924" spans="1:5" x14ac:dyDescent="0.25">
      <c r="A1924" s="81" t="s">
        <v>54</v>
      </c>
      <c r="B1924" s="92"/>
      <c r="C1924" s="92"/>
      <c r="D1924" s="77">
        <v>103731.86</v>
      </c>
      <c r="E1924" s="185"/>
    </row>
    <row r="1925" spans="1:5" x14ac:dyDescent="0.25">
      <c r="A1925" s="81" t="s">
        <v>55</v>
      </c>
      <c r="B1925" s="92"/>
      <c r="C1925" s="92"/>
      <c r="D1925" s="77">
        <v>20670.3</v>
      </c>
      <c r="E1925" s="185"/>
    </row>
    <row r="1926" spans="1:5" x14ac:dyDescent="0.25">
      <c r="A1926" s="81" t="s">
        <v>56</v>
      </c>
      <c r="B1926" s="92"/>
      <c r="C1926" s="92"/>
      <c r="D1926" s="77">
        <v>7558.71</v>
      </c>
      <c r="E1926" s="185"/>
    </row>
    <row r="1927" spans="1:5" x14ac:dyDescent="0.25">
      <c r="A1927" s="81" t="s">
        <v>57</v>
      </c>
      <c r="B1927" s="92"/>
      <c r="C1927" s="92"/>
      <c r="D1927" s="77">
        <v>1171.6199999999999</v>
      </c>
      <c r="E1927" s="185"/>
    </row>
    <row r="1928" spans="1:5" x14ac:dyDescent="0.25">
      <c r="A1928" s="81" t="s">
        <v>59</v>
      </c>
      <c r="B1928" s="92"/>
      <c r="C1928" s="92"/>
      <c r="D1928" s="77">
        <v>25647.57</v>
      </c>
      <c r="E1928" s="185"/>
    </row>
    <row r="1929" spans="1:5" x14ac:dyDescent="0.25">
      <c r="A1929" s="81" t="s">
        <v>60</v>
      </c>
      <c r="B1929" s="92"/>
      <c r="C1929" s="92"/>
      <c r="D1929" s="77">
        <v>29855.200000000001</v>
      </c>
      <c r="E1929" s="185"/>
    </row>
    <row r="1930" spans="1:5" x14ac:dyDescent="0.25">
      <c r="A1930" s="81" t="s">
        <v>61</v>
      </c>
      <c r="B1930" s="92"/>
      <c r="C1930" s="92"/>
      <c r="D1930" s="77">
        <v>26696.14</v>
      </c>
      <c r="E1930" s="185"/>
    </row>
    <row r="1931" spans="1:5" x14ac:dyDescent="0.25">
      <c r="A1931" s="81" t="s">
        <v>62</v>
      </c>
      <c r="B1931" s="92"/>
      <c r="C1931" s="92"/>
      <c r="D1931" s="77">
        <v>6346.15</v>
      </c>
      <c r="E1931" s="185"/>
    </row>
    <row r="1932" spans="1:5" x14ac:dyDescent="0.25">
      <c r="A1932" s="81" t="s">
        <v>380</v>
      </c>
      <c r="B1932" s="92"/>
      <c r="C1932" s="92"/>
      <c r="D1932" s="77">
        <v>13299.17</v>
      </c>
      <c r="E1932" s="185"/>
    </row>
    <row r="1933" spans="1:5" x14ac:dyDescent="0.25">
      <c r="A1933" s="81" t="s">
        <v>64</v>
      </c>
      <c r="B1933" s="92"/>
      <c r="C1933" s="92"/>
      <c r="D1933" s="77">
        <v>3297.37</v>
      </c>
      <c r="E1933" s="185"/>
    </row>
    <row r="1934" spans="1:5" x14ac:dyDescent="0.25">
      <c r="A1934" s="81" t="s">
        <v>66</v>
      </c>
      <c r="B1934" s="92"/>
      <c r="C1934" s="92"/>
      <c r="D1934" s="77">
        <v>21526.68</v>
      </c>
      <c r="E1934" s="185"/>
    </row>
    <row r="1935" spans="1:5" x14ac:dyDescent="0.25">
      <c r="A1935" s="81" t="s">
        <v>67</v>
      </c>
      <c r="B1935" s="92"/>
      <c r="C1935" s="92"/>
      <c r="D1935" s="77">
        <v>66035.97</v>
      </c>
      <c r="E1935" s="185"/>
    </row>
    <row r="1936" spans="1:5" x14ac:dyDescent="0.25">
      <c r="A1936" s="81" t="s">
        <v>68</v>
      </c>
      <c r="B1936" s="92"/>
      <c r="C1936" s="92"/>
      <c r="D1936" s="77">
        <v>10787.45</v>
      </c>
      <c r="E1936" s="185"/>
    </row>
    <row r="1937" spans="1:5" x14ac:dyDescent="0.25">
      <c r="A1937" s="81" t="s">
        <v>69</v>
      </c>
      <c r="B1937" s="92"/>
      <c r="C1937" s="92"/>
      <c r="D1937" s="77">
        <v>16564.8</v>
      </c>
      <c r="E1937" s="185"/>
    </row>
    <row r="1938" spans="1:5" x14ac:dyDescent="0.25">
      <c r="A1938" s="81" t="s">
        <v>70</v>
      </c>
      <c r="B1938" s="92"/>
      <c r="C1938" s="92"/>
      <c r="D1938" s="77">
        <v>9017.84</v>
      </c>
      <c r="E1938" s="185"/>
    </row>
    <row r="1939" spans="1:5" x14ac:dyDescent="0.25">
      <c r="A1939" s="81" t="s">
        <v>71</v>
      </c>
      <c r="B1939" s="92"/>
      <c r="C1939" s="92"/>
      <c r="D1939" s="77">
        <v>149.9</v>
      </c>
      <c r="E1939" s="185"/>
    </row>
    <row r="1940" spans="1:5" x14ac:dyDescent="0.25">
      <c r="A1940" s="81" t="s">
        <v>72</v>
      </c>
      <c r="B1940" s="92"/>
      <c r="C1940" s="92"/>
      <c r="D1940" s="77">
        <v>55825.919999999998</v>
      </c>
      <c r="E1940" s="185"/>
    </row>
    <row r="1941" spans="1:5" x14ac:dyDescent="0.25">
      <c r="A1941" s="81" t="s">
        <v>73</v>
      </c>
      <c r="B1941" s="92"/>
      <c r="C1941" s="92"/>
      <c r="D1941" s="77">
        <v>14226.21</v>
      </c>
      <c r="E1941" s="185"/>
    </row>
    <row r="1942" spans="1:5" x14ac:dyDescent="0.25">
      <c r="A1942" s="81" t="s">
        <v>74</v>
      </c>
      <c r="B1942" s="92"/>
      <c r="C1942" s="92"/>
      <c r="D1942" s="77">
        <v>69485.63</v>
      </c>
      <c r="E1942" s="185"/>
    </row>
    <row r="1943" spans="1:5" x14ac:dyDescent="0.25">
      <c r="A1943" s="81" t="s">
        <v>76</v>
      </c>
      <c r="B1943" s="92"/>
      <c r="C1943" s="92"/>
      <c r="D1943" s="77">
        <v>5372.54</v>
      </c>
      <c r="E1943" s="185"/>
    </row>
    <row r="1944" spans="1:5" x14ac:dyDescent="0.25">
      <c r="A1944" s="81" t="s">
        <v>79</v>
      </c>
      <c r="B1944" s="92"/>
      <c r="C1944" s="92"/>
      <c r="D1944" s="77">
        <v>5609.02</v>
      </c>
      <c r="E1944" s="185"/>
    </row>
    <row r="1945" spans="1:5" x14ac:dyDescent="0.25">
      <c r="A1945" s="81" t="s">
        <v>80</v>
      </c>
      <c r="B1945" s="92"/>
      <c r="C1945" s="92"/>
      <c r="D1945" s="77">
        <v>9791.8799999999992</v>
      </c>
      <c r="E1945" s="185"/>
    </row>
    <row r="1946" spans="1:5" x14ac:dyDescent="0.25">
      <c r="A1946" s="81" t="s">
        <v>81</v>
      </c>
      <c r="B1946" s="92"/>
      <c r="C1946" s="92"/>
      <c r="D1946" s="77">
        <v>2836</v>
      </c>
      <c r="E1946" s="185"/>
    </row>
    <row r="1947" spans="1:5" x14ac:dyDescent="0.25">
      <c r="A1947" s="81" t="s">
        <v>82</v>
      </c>
      <c r="B1947" s="92"/>
      <c r="C1947" s="92"/>
      <c r="D1947" s="77">
        <v>5895.43</v>
      </c>
      <c r="E1947" s="185"/>
    </row>
    <row r="1948" spans="1:5" x14ac:dyDescent="0.25">
      <c r="A1948" s="81" t="s">
        <v>339</v>
      </c>
      <c r="B1948" s="92"/>
      <c r="C1948" s="92"/>
      <c r="D1948" s="77">
        <v>625</v>
      </c>
      <c r="E1948" s="185"/>
    </row>
    <row r="1949" spans="1:5" x14ac:dyDescent="0.25">
      <c r="A1949" s="81" t="s">
        <v>83</v>
      </c>
      <c r="B1949" s="92"/>
      <c r="C1949" s="92"/>
      <c r="D1949" s="77">
        <v>11962.31</v>
      </c>
      <c r="E1949" s="185"/>
    </row>
    <row r="1950" spans="1:5" x14ac:dyDescent="0.25">
      <c r="A1950" s="80" t="s">
        <v>84</v>
      </c>
      <c r="B1950" s="75">
        <v>3500</v>
      </c>
      <c r="C1950" s="75">
        <v>3500</v>
      </c>
      <c r="D1950" s="75">
        <v>3461.1</v>
      </c>
      <c r="E1950" s="182">
        <f t="shared" si="32"/>
        <v>98.888571428571424</v>
      </c>
    </row>
    <row r="1951" spans="1:5" x14ac:dyDescent="0.25">
      <c r="A1951" s="81" t="s">
        <v>87</v>
      </c>
      <c r="B1951" s="92"/>
      <c r="C1951" s="92"/>
      <c r="D1951" s="77">
        <v>3351.1</v>
      </c>
      <c r="E1951" s="185"/>
    </row>
    <row r="1952" spans="1:5" x14ac:dyDescent="0.25">
      <c r="A1952" s="81" t="s">
        <v>89</v>
      </c>
      <c r="B1952" s="92"/>
      <c r="C1952" s="92"/>
      <c r="D1952" s="77">
        <v>110</v>
      </c>
      <c r="E1952" s="185"/>
    </row>
    <row r="1953" spans="1:5" x14ac:dyDescent="0.25">
      <c r="A1953" s="80" t="s">
        <v>114</v>
      </c>
      <c r="B1953" s="75">
        <v>2000</v>
      </c>
      <c r="C1953" s="75">
        <v>2000</v>
      </c>
      <c r="D1953" s="75">
        <v>2000</v>
      </c>
      <c r="E1953" s="182">
        <f t="shared" si="32"/>
        <v>100</v>
      </c>
    </row>
    <row r="1954" spans="1:5" x14ac:dyDescent="0.25">
      <c r="A1954" s="81" t="s">
        <v>364</v>
      </c>
      <c r="B1954" s="92"/>
      <c r="C1954" s="92"/>
      <c r="D1954" s="77">
        <v>2000</v>
      </c>
      <c r="E1954" s="185"/>
    </row>
    <row r="1955" spans="1:5" x14ac:dyDescent="0.25">
      <c r="A1955" s="80" t="s">
        <v>117</v>
      </c>
      <c r="B1955" s="75">
        <v>70000</v>
      </c>
      <c r="C1955" s="75">
        <v>70000</v>
      </c>
      <c r="D1955" s="75">
        <v>40693.71</v>
      </c>
      <c r="E1955" s="182">
        <f t="shared" si="32"/>
        <v>58.133871428571425</v>
      </c>
    </row>
    <row r="1956" spans="1:5" x14ac:dyDescent="0.25">
      <c r="A1956" s="81" t="s">
        <v>121</v>
      </c>
      <c r="B1956" s="92"/>
      <c r="C1956" s="92"/>
      <c r="D1956" s="77">
        <v>21453.62</v>
      </c>
      <c r="E1956" s="185"/>
    </row>
    <row r="1957" spans="1:5" x14ac:dyDescent="0.25">
      <c r="A1957" s="81" t="s">
        <v>122</v>
      </c>
      <c r="B1957" s="92"/>
      <c r="C1957" s="92"/>
      <c r="D1957" s="77">
        <v>2317.98</v>
      </c>
      <c r="E1957" s="185"/>
    </row>
    <row r="1958" spans="1:5" x14ac:dyDescent="0.25">
      <c r="A1958" s="81" t="s">
        <v>205</v>
      </c>
      <c r="B1958" s="92"/>
      <c r="C1958" s="92"/>
      <c r="D1958" s="77">
        <v>15406.61</v>
      </c>
      <c r="E1958" s="185"/>
    </row>
    <row r="1959" spans="1:5" x14ac:dyDescent="0.25">
      <c r="A1959" s="81" t="s">
        <v>125</v>
      </c>
      <c r="B1959" s="92"/>
      <c r="C1959" s="92"/>
      <c r="D1959" s="77">
        <v>1515.5</v>
      </c>
      <c r="E1959" s="185"/>
    </row>
    <row r="1960" spans="1:5" s="2" customFormat="1" x14ac:dyDescent="0.25">
      <c r="A1960" s="87" t="s">
        <v>201</v>
      </c>
      <c r="B1960" s="88">
        <v>3043400</v>
      </c>
      <c r="C1960" s="88">
        <v>3043400</v>
      </c>
      <c r="D1960" s="88">
        <v>2977333.25</v>
      </c>
      <c r="E1960" s="183">
        <f t="shared" si="32"/>
        <v>97.829179536045203</v>
      </c>
    </row>
    <row r="1961" spans="1:5" x14ac:dyDescent="0.25">
      <c r="A1961" s="80" t="s">
        <v>52</v>
      </c>
      <c r="B1961" s="75">
        <v>3021665</v>
      </c>
      <c r="C1961" s="75">
        <v>3021665</v>
      </c>
      <c r="D1961" s="75">
        <v>2961081.99</v>
      </c>
      <c r="E1961" s="182">
        <f t="shared" si="32"/>
        <v>97.995045446798372</v>
      </c>
    </row>
    <row r="1962" spans="1:5" x14ac:dyDescent="0.25">
      <c r="A1962" s="81" t="s">
        <v>54</v>
      </c>
      <c r="B1962" s="92"/>
      <c r="C1962" s="92"/>
      <c r="D1962" s="77">
        <v>84300.06</v>
      </c>
      <c r="E1962" s="185"/>
    </row>
    <row r="1963" spans="1:5" x14ac:dyDescent="0.25">
      <c r="A1963" s="81" t="s">
        <v>55</v>
      </c>
      <c r="B1963" s="92"/>
      <c r="C1963" s="92"/>
      <c r="D1963" s="77">
        <v>883257.31</v>
      </c>
      <c r="E1963" s="185"/>
    </row>
    <row r="1964" spans="1:5" x14ac:dyDescent="0.25">
      <c r="A1964" s="81" t="s">
        <v>56</v>
      </c>
      <c r="B1964" s="92"/>
      <c r="C1964" s="92"/>
      <c r="D1964" s="77">
        <v>12899.95</v>
      </c>
      <c r="E1964" s="185"/>
    </row>
    <row r="1965" spans="1:5" x14ac:dyDescent="0.25">
      <c r="A1965" s="81" t="s">
        <v>57</v>
      </c>
      <c r="B1965" s="92"/>
      <c r="C1965" s="92"/>
      <c r="D1965" s="77">
        <v>10775.66</v>
      </c>
      <c r="E1965" s="185"/>
    </row>
    <row r="1966" spans="1:5" x14ac:dyDescent="0.25">
      <c r="A1966" s="81" t="s">
        <v>59</v>
      </c>
      <c r="B1966" s="92"/>
      <c r="C1966" s="92"/>
      <c r="D1966" s="77">
        <v>207987.06</v>
      </c>
      <c r="E1966" s="185"/>
    </row>
    <row r="1967" spans="1:5" x14ac:dyDescent="0.25">
      <c r="A1967" s="81" t="s">
        <v>60</v>
      </c>
      <c r="B1967" s="92"/>
      <c r="C1967" s="92"/>
      <c r="D1967" s="77">
        <v>52662.47</v>
      </c>
      <c r="E1967" s="185"/>
    </row>
    <row r="1968" spans="1:5" x14ac:dyDescent="0.25">
      <c r="A1968" s="81" t="s">
        <v>61</v>
      </c>
      <c r="B1968" s="92"/>
      <c r="C1968" s="92"/>
      <c r="D1968" s="77">
        <v>471453.81</v>
      </c>
      <c r="E1968" s="185"/>
    </row>
    <row r="1969" spans="1:5" x14ac:dyDescent="0.25">
      <c r="A1969" s="81" t="s">
        <v>62</v>
      </c>
      <c r="B1969" s="92"/>
      <c r="C1969" s="92"/>
      <c r="D1969" s="77">
        <v>72810.960000000006</v>
      </c>
      <c r="E1969" s="185"/>
    </row>
    <row r="1970" spans="1:5" x14ac:dyDescent="0.25">
      <c r="A1970" s="81" t="s">
        <v>380</v>
      </c>
      <c r="B1970" s="92"/>
      <c r="C1970" s="92"/>
      <c r="D1970" s="77">
        <v>20398.990000000002</v>
      </c>
      <c r="E1970" s="185"/>
    </row>
    <row r="1971" spans="1:5" x14ac:dyDescent="0.25">
      <c r="A1971" s="81" t="s">
        <v>64</v>
      </c>
      <c r="B1971" s="92"/>
      <c r="C1971" s="92"/>
      <c r="D1971" s="77">
        <v>7710.55</v>
      </c>
      <c r="E1971" s="185"/>
    </row>
    <row r="1972" spans="1:5" x14ac:dyDescent="0.25">
      <c r="A1972" s="81" t="s">
        <v>66</v>
      </c>
      <c r="B1972" s="92"/>
      <c r="C1972" s="92"/>
      <c r="D1972" s="77">
        <v>72973.509999999995</v>
      </c>
      <c r="E1972" s="185"/>
    </row>
    <row r="1973" spans="1:5" x14ac:dyDescent="0.25">
      <c r="A1973" s="81" t="s">
        <v>67</v>
      </c>
      <c r="B1973" s="92"/>
      <c r="C1973" s="92"/>
      <c r="D1973" s="77">
        <v>266122.99</v>
      </c>
      <c r="E1973" s="185"/>
    </row>
    <row r="1974" spans="1:5" x14ac:dyDescent="0.25">
      <c r="A1974" s="81" t="s">
        <v>68</v>
      </c>
      <c r="B1974" s="92"/>
      <c r="C1974" s="92"/>
      <c r="D1974" s="77">
        <v>38758.18</v>
      </c>
      <c r="E1974" s="185"/>
    </row>
    <row r="1975" spans="1:5" x14ac:dyDescent="0.25">
      <c r="A1975" s="81" t="s">
        <v>69</v>
      </c>
      <c r="B1975" s="92"/>
      <c r="C1975" s="92"/>
      <c r="D1975" s="77">
        <v>105625.06</v>
      </c>
      <c r="E1975" s="185"/>
    </row>
    <row r="1976" spans="1:5" x14ac:dyDescent="0.25">
      <c r="A1976" s="81" t="s">
        <v>70</v>
      </c>
      <c r="B1976" s="92"/>
      <c r="C1976" s="92"/>
      <c r="D1976" s="77">
        <v>49139.33</v>
      </c>
      <c r="E1976" s="185"/>
    </row>
    <row r="1977" spans="1:5" x14ac:dyDescent="0.25">
      <c r="A1977" s="81" t="s">
        <v>71</v>
      </c>
      <c r="B1977" s="92"/>
      <c r="C1977" s="92"/>
      <c r="D1977" s="77">
        <v>86839.57</v>
      </c>
      <c r="E1977" s="185"/>
    </row>
    <row r="1978" spans="1:5" x14ac:dyDescent="0.25">
      <c r="A1978" s="81" t="s">
        <v>72</v>
      </c>
      <c r="B1978" s="92"/>
      <c r="C1978" s="92"/>
      <c r="D1978" s="77">
        <v>79092.210000000006</v>
      </c>
      <c r="E1978" s="185"/>
    </row>
    <row r="1979" spans="1:5" x14ac:dyDescent="0.25">
      <c r="A1979" s="81" t="s">
        <v>73</v>
      </c>
      <c r="B1979" s="92"/>
      <c r="C1979" s="92"/>
      <c r="D1979" s="77">
        <v>47073.7</v>
      </c>
      <c r="E1979" s="185"/>
    </row>
    <row r="1980" spans="1:5" x14ac:dyDescent="0.25">
      <c r="A1980" s="81" t="s">
        <v>74</v>
      </c>
      <c r="B1980" s="92"/>
      <c r="C1980" s="92"/>
      <c r="D1980" s="77">
        <v>335273.90999999997</v>
      </c>
      <c r="E1980" s="185"/>
    </row>
    <row r="1981" spans="1:5" x14ac:dyDescent="0.25">
      <c r="A1981" s="81" t="s">
        <v>76</v>
      </c>
      <c r="B1981" s="92"/>
      <c r="C1981" s="92"/>
      <c r="D1981" s="77">
        <v>215.15</v>
      </c>
      <c r="E1981" s="185"/>
    </row>
    <row r="1982" spans="1:5" x14ac:dyDescent="0.25">
      <c r="A1982" s="81" t="s">
        <v>79</v>
      </c>
      <c r="B1982" s="92"/>
      <c r="C1982" s="92"/>
      <c r="D1982" s="77">
        <v>36372.58</v>
      </c>
      <c r="E1982" s="185"/>
    </row>
    <row r="1983" spans="1:5" x14ac:dyDescent="0.25">
      <c r="A1983" s="81" t="s">
        <v>80</v>
      </c>
      <c r="B1983" s="92"/>
      <c r="C1983" s="92"/>
      <c r="D1983" s="77">
        <v>2081.9899999999998</v>
      </c>
      <c r="E1983" s="185"/>
    </row>
    <row r="1984" spans="1:5" x14ac:dyDescent="0.25">
      <c r="A1984" s="81" t="s">
        <v>81</v>
      </c>
      <c r="B1984" s="92"/>
      <c r="C1984" s="92"/>
      <c r="D1984" s="77">
        <v>1821.05</v>
      </c>
      <c r="E1984" s="185"/>
    </row>
    <row r="1985" spans="1:5" x14ac:dyDescent="0.25">
      <c r="A1985" s="81" t="s">
        <v>82</v>
      </c>
      <c r="B1985" s="92"/>
      <c r="C1985" s="92"/>
      <c r="D1985" s="77">
        <v>5678.83</v>
      </c>
      <c r="E1985" s="185"/>
    </row>
    <row r="1986" spans="1:5" x14ac:dyDescent="0.25">
      <c r="A1986" s="81" t="s">
        <v>83</v>
      </c>
      <c r="B1986" s="92"/>
      <c r="C1986" s="92"/>
      <c r="D1986" s="77">
        <v>9757.11</v>
      </c>
      <c r="E1986" s="185"/>
    </row>
    <row r="1987" spans="1:5" x14ac:dyDescent="0.25">
      <c r="A1987" s="80" t="s">
        <v>84</v>
      </c>
      <c r="B1987" s="75">
        <v>20985</v>
      </c>
      <c r="C1987" s="75">
        <v>20985</v>
      </c>
      <c r="D1987" s="75">
        <v>15136.3</v>
      </c>
      <c r="E1987" s="182">
        <f t="shared" ref="E1987:E2033" si="33">D1987/C1987*100</f>
        <v>72.129139861806053</v>
      </c>
    </row>
    <row r="1988" spans="1:5" x14ac:dyDescent="0.25">
      <c r="A1988" s="81" t="s">
        <v>471</v>
      </c>
      <c r="B1988" s="92"/>
      <c r="C1988" s="92"/>
      <c r="D1988" s="77">
        <v>673.77</v>
      </c>
      <c r="E1988" s="185"/>
    </row>
    <row r="1989" spans="1:5" x14ac:dyDescent="0.25">
      <c r="A1989" s="81" t="s">
        <v>87</v>
      </c>
      <c r="B1989" s="92"/>
      <c r="C1989" s="92"/>
      <c r="D1989" s="77">
        <v>14410.67</v>
      </c>
      <c r="E1989" s="185"/>
    </row>
    <row r="1990" spans="1:5" x14ac:dyDescent="0.25">
      <c r="A1990" s="81" t="s">
        <v>89</v>
      </c>
      <c r="B1990" s="92"/>
      <c r="C1990" s="92"/>
      <c r="D1990" s="77">
        <v>51.86</v>
      </c>
      <c r="E1990" s="185"/>
    </row>
    <row r="1991" spans="1:5" x14ac:dyDescent="0.25">
      <c r="A1991" s="80" t="s">
        <v>102</v>
      </c>
      <c r="B1991" s="75">
        <v>100</v>
      </c>
      <c r="C1991" s="75">
        <v>100</v>
      </c>
      <c r="D1991" s="75">
        <v>809.63</v>
      </c>
      <c r="E1991" s="182">
        <f t="shared" si="33"/>
        <v>809.62999999999988</v>
      </c>
    </row>
    <row r="1992" spans="1:5" x14ac:dyDescent="0.25">
      <c r="A1992" s="81" t="s">
        <v>105</v>
      </c>
      <c r="B1992" s="92"/>
      <c r="C1992" s="92"/>
      <c r="D1992" s="77">
        <v>809.63</v>
      </c>
      <c r="E1992" s="185"/>
    </row>
    <row r="1993" spans="1:5" x14ac:dyDescent="0.25">
      <c r="A1993" s="80" t="s">
        <v>117</v>
      </c>
      <c r="B1993" s="75">
        <v>650</v>
      </c>
      <c r="C1993" s="75">
        <v>650</v>
      </c>
      <c r="D1993" s="75">
        <v>305.33</v>
      </c>
      <c r="E1993" s="182">
        <f t="shared" si="33"/>
        <v>46.973846153846146</v>
      </c>
    </row>
    <row r="1994" spans="1:5" x14ac:dyDescent="0.25">
      <c r="A1994" s="81" t="s">
        <v>129</v>
      </c>
      <c r="B1994" s="92"/>
      <c r="C1994" s="92"/>
      <c r="D1994" s="77">
        <v>305.33</v>
      </c>
      <c r="E1994" s="185"/>
    </row>
    <row r="1995" spans="1:5" s="2" customFormat="1" x14ac:dyDescent="0.25">
      <c r="A1995" s="87" t="s">
        <v>200</v>
      </c>
      <c r="B1995" s="88">
        <v>35715545</v>
      </c>
      <c r="C1995" s="88">
        <v>35715545</v>
      </c>
      <c r="D1995" s="88">
        <v>36956465.329999998</v>
      </c>
      <c r="E1995" s="183">
        <f t="shared" si="33"/>
        <v>103.47445441473732</v>
      </c>
    </row>
    <row r="1996" spans="1:5" x14ac:dyDescent="0.25">
      <c r="A1996" s="80" t="s">
        <v>45</v>
      </c>
      <c r="B1996" s="75">
        <v>35247096</v>
      </c>
      <c r="C1996" s="75">
        <v>35247096</v>
      </c>
      <c r="D1996" s="75">
        <v>36330249.200000003</v>
      </c>
      <c r="E1996" s="182">
        <f t="shared" si="33"/>
        <v>103.07302820067787</v>
      </c>
    </row>
    <row r="1997" spans="1:5" x14ac:dyDescent="0.25">
      <c r="A1997" s="81" t="s">
        <v>47</v>
      </c>
      <c r="B1997" s="92"/>
      <c r="C1997" s="92"/>
      <c r="D1997" s="77">
        <v>29260193.210000001</v>
      </c>
      <c r="E1997" s="185"/>
    </row>
    <row r="1998" spans="1:5" x14ac:dyDescent="0.25">
      <c r="A1998" s="81" t="s">
        <v>182</v>
      </c>
      <c r="B1998" s="92"/>
      <c r="C1998" s="92"/>
      <c r="D1998" s="77">
        <v>847738.4</v>
      </c>
      <c r="E1998" s="185"/>
    </row>
    <row r="1999" spans="1:5" x14ac:dyDescent="0.25">
      <c r="A1999" s="81" t="s">
        <v>338</v>
      </c>
      <c r="B1999" s="92"/>
      <c r="C1999" s="92"/>
      <c r="D1999" s="77">
        <v>100132.41</v>
      </c>
      <c r="E1999" s="185"/>
    </row>
    <row r="2000" spans="1:5" x14ac:dyDescent="0.25">
      <c r="A2000" s="81" t="s">
        <v>49</v>
      </c>
      <c r="B2000" s="92"/>
      <c r="C2000" s="92"/>
      <c r="D2000" s="77">
        <v>1140114.71</v>
      </c>
      <c r="E2000" s="185"/>
    </row>
    <row r="2001" spans="1:5" x14ac:dyDescent="0.25">
      <c r="A2001" s="81" t="s">
        <v>51</v>
      </c>
      <c r="B2001" s="92"/>
      <c r="C2001" s="92"/>
      <c r="D2001" s="77">
        <v>4982042.29</v>
      </c>
      <c r="E2001" s="185"/>
    </row>
    <row r="2002" spans="1:5" x14ac:dyDescent="0.25">
      <c r="A2002" s="81" t="s">
        <v>295</v>
      </c>
      <c r="B2002" s="92"/>
      <c r="C2002" s="92"/>
      <c r="D2002" s="77">
        <v>28.18</v>
      </c>
      <c r="E2002" s="185"/>
    </row>
    <row r="2003" spans="1:5" x14ac:dyDescent="0.25">
      <c r="A2003" s="80" t="s">
        <v>52</v>
      </c>
      <c r="B2003" s="75">
        <v>465049</v>
      </c>
      <c r="C2003" s="75">
        <v>465049</v>
      </c>
      <c r="D2003" s="75">
        <v>621871.56000000006</v>
      </c>
      <c r="E2003" s="182">
        <f t="shared" si="33"/>
        <v>133.72172824799108</v>
      </c>
    </row>
    <row r="2004" spans="1:5" x14ac:dyDescent="0.25">
      <c r="A2004" s="81" t="s">
        <v>54</v>
      </c>
      <c r="B2004" s="92"/>
      <c r="C2004" s="92"/>
      <c r="D2004" s="77">
        <v>28354.94</v>
      </c>
      <c r="E2004" s="185"/>
    </row>
    <row r="2005" spans="1:5" x14ac:dyDescent="0.25">
      <c r="A2005" s="81" t="s">
        <v>56</v>
      </c>
      <c r="B2005" s="92"/>
      <c r="C2005" s="92"/>
      <c r="D2005" s="77">
        <v>3725</v>
      </c>
      <c r="E2005" s="185"/>
    </row>
    <row r="2006" spans="1:5" x14ac:dyDescent="0.25">
      <c r="A2006" s="81" t="s">
        <v>57</v>
      </c>
      <c r="B2006" s="92"/>
      <c r="C2006" s="92"/>
      <c r="D2006" s="77">
        <v>493.18</v>
      </c>
      <c r="E2006" s="185"/>
    </row>
    <row r="2007" spans="1:5" x14ac:dyDescent="0.25">
      <c r="A2007" s="81" t="s">
        <v>59</v>
      </c>
      <c r="B2007" s="92"/>
      <c r="C2007" s="92"/>
      <c r="D2007" s="77">
        <v>17523.849999999999</v>
      </c>
      <c r="E2007" s="185"/>
    </row>
    <row r="2008" spans="1:5" x14ac:dyDescent="0.25">
      <c r="A2008" s="81" t="s">
        <v>60</v>
      </c>
      <c r="B2008" s="92"/>
      <c r="C2008" s="92"/>
      <c r="D2008" s="77">
        <v>12082.99</v>
      </c>
      <c r="E2008" s="185"/>
    </row>
    <row r="2009" spans="1:5" x14ac:dyDescent="0.25">
      <c r="A2009" s="81" t="s">
        <v>61</v>
      </c>
      <c r="B2009" s="92"/>
      <c r="C2009" s="92"/>
      <c r="D2009" s="77">
        <v>288.3</v>
      </c>
      <c r="E2009" s="185"/>
    </row>
    <row r="2010" spans="1:5" x14ac:dyDescent="0.25">
      <c r="A2010" s="81" t="s">
        <v>62</v>
      </c>
      <c r="B2010" s="92"/>
      <c r="C2010" s="92"/>
      <c r="D2010" s="77">
        <v>1210.0899999999999</v>
      </c>
      <c r="E2010" s="185"/>
    </row>
    <row r="2011" spans="1:5" x14ac:dyDescent="0.25">
      <c r="A2011" s="81" t="s">
        <v>380</v>
      </c>
      <c r="B2011" s="92"/>
      <c r="C2011" s="92"/>
      <c r="D2011" s="77">
        <v>31.25</v>
      </c>
      <c r="E2011" s="185"/>
    </row>
    <row r="2012" spans="1:5" x14ac:dyDescent="0.25">
      <c r="A2012" s="81" t="s">
        <v>66</v>
      </c>
      <c r="B2012" s="92"/>
      <c r="C2012" s="92"/>
      <c r="D2012" s="77">
        <v>24633.4</v>
      </c>
      <c r="E2012" s="185"/>
    </row>
    <row r="2013" spans="1:5" x14ac:dyDescent="0.25">
      <c r="A2013" s="81" t="s">
        <v>67</v>
      </c>
      <c r="B2013" s="92"/>
      <c r="C2013" s="92"/>
      <c r="D2013" s="77">
        <v>39599.550000000003</v>
      </c>
      <c r="E2013" s="185"/>
    </row>
    <row r="2014" spans="1:5" x14ac:dyDescent="0.25">
      <c r="A2014" s="81" t="s">
        <v>68</v>
      </c>
      <c r="B2014" s="92"/>
      <c r="C2014" s="92"/>
      <c r="D2014" s="77">
        <v>24347.72</v>
      </c>
      <c r="E2014" s="185"/>
    </row>
    <row r="2015" spans="1:5" x14ac:dyDescent="0.25">
      <c r="A2015" s="81" t="s">
        <v>69</v>
      </c>
      <c r="B2015" s="92"/>
      <c r="C2015" s="92"/>
      <c r="D2015" s="77">
        <v>1657.9</v>
      </c>
      <c r="E2015" s="185"/>
    </row>
    <row r="2016" spans="1:5" x14ac:dyDescent="0.25">
      <c r="A2016" s="81" t="s">
        <v>70</v>
      </c>
      <c r="B2016" s="92"/>
      <c r="C2016" s="92"/>
      <c r="D2016" s="77">
        <v>42841.2</v>
      </c>
      <c r="E2016" s="185"/>
    </row>
    <row r="2017" spans="1:5" x14ac:dyDescent="0.25">
      <c r="A2017" s="81" t="s">
        <v>71</v>
      </c>
      <c r="B2017" s="92"/>
      <c r="C2017" s="92"/>
      <c r="D2017" s="77">
        <v>165.9</v>
      </c>
      <c r="E2017" s="185"/>
    </row>
    <row r="2018" spans="1:5" x14ac:dyDescent="0.25">
      <c r="A2018" s="81" t="s">
        <v>72</v>
      </c>
      <c r="B2018" s="92"/>
      <c r="C2018" s="92"/>
      <c r="D2018" s="77">
        <v>381071.75</v>
      </c>
      <c r="E2018" s="185"/>
    </row>
    <row r="2019" spans="1:5" x14ac:dyDescent="0.25">
      <c r="A2019" s="81" t="s">
        <v>73</v>
      </c>
      <c r="B2019" s="92"/>
      <c r="C2019" s="92"/>
      <c r="D2019" s="77">
        <v>651.63</v>
      </c>
      <c r="E2019" s="185"/>
    </row>
    <row r="2020" spans="1:5" x14ac:dyDescent="0.25">
      <c r="A2020" s="81" t="s">
        <v>74</v>
      </c>
      <c r="B2020" s="92"/>
      <c r="C2020" s="92"/>
      <c r="D2020" s="77">
        <v>27941.59</v>
      </c>
      <c r="E2020" s="185"/>
    </row>
    <row r="2021" spans="1:5" x14ac:dyDescent="0.25">
      <c r="A2021" s="81" t="s">
        <v>76</v>
      </c>
      <c r="B2021" s="92"/>
      <c r="C2021" s="92"/>
      <c r="D2021" s="77">
        <v>500</v>
      </c>
      <c r="E2021" s="185"/>
    </row>
    <row r="2022" spans="1:5" x14ac:dyDescent="0.25">
      <c r="A2022" s="81" t="s">
        <v>79</v>
      </c>
      <c r="B2022" s="92"/>
      <c r="C2022" s="92"/>
      <c r="D2022" s="77">
        <v>39.549999999999997</v>
      </c>
      <c r="E2022" s="185"/>
    </row>
    <row r="2023" spans="1:5" x14ac:dyDescent="0.25">
      <c r="A2023" s="81" t="s">
        <v>80</v>
      </c>
      <c r="B2023" s="92"/>
      <c r="C2023" s="92"/>
      <c r="D2023" s="77">
        <v>1224.3399999999999</v>
      </c>
      <c r="E2023" s="185"/>
    </row>
    <row r="2024" spans="1:5" x14ac:dyDescent="0.25">
      <c r="A2024" s="81" t="s">
        <v>82</v>
      </c>
      <c r="B2024" s="92"/>
      <c r="C2024" s="92"/>
      <c r="D2024" s="77">
        <v>11801</v>
      </c>
      <c r="E2024" s="185"/>
    </row>
    <row r="2025" spans="1:5" x14ac:dyDescent="0.25">
      <c r="A2025" s="81" t="s">
        <v>83</v>
      </c>
      <c r="B2025" s="92"/>
      <c r="C2025" s="92"/>
      <c r="D2025" s="77">
        <v>1686.43</v>
      </c>
      <c r="E2025" s="185"/>
    </row>
    <row r="2026" spans="1:5" x14ac:dyDescent="0.25">
      <c r="A2026" s="80" t="s">
        <v>84</v>
      </c>
      <c r="B2026" s="75">
        <v>1700</v>
      </c>
      <c r="C2026" s="75">
        <v>1700</v>
      </c>
      <c r="D2026" s="75">
        <v>214.49</v>
      </c>
      <c r="E2026" s="182">
        <f t="shared" si="33"/>
        <v>12.617058823529412</v>
      </c>
    </row>
    <row r="2027" spans="1:5" x14ac:dyDescent="0.25">
      <c r="A2027" s="81" t="s">
        <v>87</v>
      </c>
      <c r="B2027" s="92"/>
      <c r="C2027" s="92"/>
      <c r="D2027" s="77">
        <v>214.49</v>
      </c>
      <c r="E2027" s="185"/>
    </row>
    <row r="2028" spans="1:5" x14ac:dyDescent="0.25">
      <c r="A2028" s="80" t="s">
        <v>102</v>
      </c>
      <c r="B2028" s="75">
        <v>450</v>
      </c>
      <c r="C2028" s="75">
        <v>450</v>
      </c>
      <c r="D2028" s="75">
        <v>390.08</v>
      </c>
      <c r="E2028" s="182">
        <f t="shared" si="33"/>
        <v>86.684444444444438</v>
      </c>
    </row>
    <row r="2029" spans="1:5" x14ac:dyDescent="0.25">
      <c r="A2029" s="81" t="s">
        <v>104</v>
      </c>
      <c r="B2029" s="92"/>
      <c r="C2029" s="92"/>
      <c r="D2029" s="77">
        <v>390.08</v>
      </c>
      <c r="E2029" s="185"/>
    </row>
    <row r="2030" spans="1:5" x14ac:dyDescent="0.25">
      <c r="A2030" s="80" t="s">
        <v>117</v>
      </c>
      <c r="B2030" s="75">
        <v>1250</v>
      </c>
      <c r="C2030" s="75">
        <v>1250</v>
      </c>
      <c r="D2030" s="75">
        <v>3740</v>
      </c>
      <c r="E2030" s="182">
        <f t="shared" si="33"/>
        <v>299.2</v>
      </c>
    </row>
    <row r="2031" spans="1:5" x14ac:dyDescent="0.25">
      <c r="A2031" s="81" t="s">
        <v>129</v>
      </c>
      <c r="B2031" s="92"/>
      <c r="C2031" s="92"/>
      <c r="D2031" s="77">
        <v>3740</v>
      </c>
      <c r="E2031" s="185"/>
    </row>
    <row r="2032" spans="1:5" s="2" customFormat="1" x14ac:dyDescent="0.25">
      <c r="A2032" s="87" t="s">
        <v>252</v>
      </c>
      <c r="B2032" s="88">
        <v>5451</v>
      </c>
      <c r="C2032" s="88">
        <v>5451</v>
      </c>
      <c r="D2032" s="88">
        <v>2664.23</v>
      </c>
      <c r="E2032" s="183">
        <f t="shared" si="33"/>
        <v>48.875986057604109</v>
      </c>
    </row>
    <row r="2033" spans="1:5" ht="14.25" customHeight="1" x14ac:dyDescent="0.25">
      <c r="A2033" s="80" t="s">
        <v>45</v>
      </c>
      <c r="B2033" s="75">
        <v>116</v>
      </c>
      <c r="C2033" s="75">
        <v>116</v>
      </c>
      <c r="D2033" s="75">
        <v>0</v>
      </c>
      <c r="E2033" s="182">
        <f t="shared" si="33"/>
        <v>0</v>
      </c>
    </row>
    <row r="2034" spans="1:5" ht="14.25" customHeight="1" x14ac:dyDescent="0.25">
      <c r="A2034" s="80" t="s">
        <v>52</v>
      </c>
      <c r="B2034" s="75">
        <v>5335</v>
      </c>
      <c r="C2034" s="75">
        <v>5335</v>
      </c>
      <c r="D2034" s="75">
        <v>2664.23</v>
      </c>
      <c r="E2034" s="182">
        <f t="shared" ref="E2034:E2095" si="34">D2034/C2034*100</f>
        <v>49.938706654170574</v>
      </c>
    </row>
    <row r="2035" spans="1:5" ht="14.25" customHeight="1" x14ac:dyDescent="0.25">
      <c r="A2035" s="81" t="s">
        <v>56</v>
      </c>
      <c r="B2035" s="92"/>
      <c r="C2035" s="92"/>
      <c r="D2035" s="77">
        <v>110</v>
      </c>
      <c r="E2035" s="185"/>
    </row>
    <row r="2036" spans="1:5" ht="14.25" customHeight="1" x14ac:dyDescent="0.25">
      <c r="A2036" s="81" t="s">
        <v>59</v>
      </c>
      <c r="B2036" s="92"/>
      <c r="C2036" s="92"/>
      <c r="D2036" s="77">
        <v>734.34</v>
      </c>
      <c r="E2036" s="185"/>
    </row>
    <row r="2037" spans="1:5" ht="14.25" customHeight="1" x14ac:dyDescent="0.25">
      <c r="A2037" s="81" t="s">
        <v>60</v>
      </c>
      <c r="B2037" s="92"/>
      <c r="C2037" s="92"/>
      <c r="D2037" s="77">
        <v>100</v>
      </c>
      <c r="E2037" s="185"/>
    </row>
    <row r="2038" spans="1:5" ht="14.25" customHeight="1" x14ac:dyDescent="0.25">
      <c r="A2038" s="81" t="s">
        <v>61</v>
      </c>
      <c r="B2038" s="92"/>
      <c r="C2038" s="92"/>
      <c r="D2038" s="77">
        <v>1512.46</v>
      </c>
      <c r="E2038" s="185"/>
    </row>
    <row r="2039" spans="1:5" ht="14.25" customHeight="1" x14ac:dyDescent="0.25">
      <c r="A2039" s="81" t="s">
        <v>69</v>
      </c>
      <c r="B2039" s="92"/>
      <c r="C2039" s="92"/>
      <c r="D2039" s="77">
        <v>205.02</v>
      </c>
      <c r="E2039" s="185"/>
    </row>
    <row r="2040" spans="1:5" ht="14.25" customHeight="1" x14ac:dyDescent="0.25">
      <c r="A2040" s="81" t="s">
        <v>73</v>
      </c>
      <c r="B2040" s="92"/>
      <c r="C2040" s="92"/>
      <c r="D2040" s="77">
        <v>2.41</v>
      </c>
      <c r="E2040" s="185"/>
    </row>
    <row r="2041" spans="1:5" s="2" customFormat="1" ht="14.25" customHeight="1" x14ac:dyDescent="0.25">
      <c r="A2041" s="87" t="s">
        <v>598</v>
      </c>
      <c r="B2041" s="88">
        <v>400</v>
      </c>
      <c r="C2041" s="88">
        <v>400</v>
      </c>
      <c r="D2041" s="88">
        <v>0</v>
      </c>
      <c r="E2041" s="183">
        <f t="shared" si="34"/>
        <v>0</v>
      </c>
    </row>
    <row r="2042" spans="1:5" x14ac:dyDescent="0.25">
      <c r="A2042" s="80" t="s">
        <v>117</v>
      </c>
      <c r="B2042" s="75">
        <v>400</v>
      </c>
      <c r="C2042" s="75">
        <v>400</v>
      </c>
      <c r="D2042" s="75">
        <v>0</v>
      </c>
      <c r="E2042" s="182">
        <f t="shared" si="34"/>
        <v>0</v>
      </c>
    </row>
    <row r="2043" spans="1:5" x14ac:dyDescent="0.25">
      <c r="A2043" s="78" t="s">
        <v>477</v>
      </c>
      <c r="B2043" s="79">
        <v>295550</v>
      </c>
      <c r="C2043" s="79">
        <v>295550</v>
      </c>
      <c r="D2043" s="79">
        <v>281327.26</v>
      </c>
      <c r="E2043" s="184">
        <f t="shared" si="34"/>
        <v>95.187704280155643</v>
      </c>
    </row>
    <row r="2044" spans="1:5" s="2" customFormat="1" ht="13.5" customHeight="1" x14ac:dyDescent="0.25">
      <c r="A2044" s="87" t="s">
        <v>198</v>
      </c>
      <c r="B2044" s="88">
        <v>10000</v>
      </c>
      <c r="C2044" s="88">
        <v>10000</v>
      </c>
      <c r="D2044" s="88">
        <v>9281.82</v>
      </c>
      <c r="E2044" s="183">
        <f t="shared" si="34"/>
        <v>92.81819999999999</v>
      </c>
    </row>
    <row r="2045" spans="1:5" ht="13.5" customHeight="1" x14ac:dyDescent="0.25">
      <c r="A2045" s="80" t="s">
        <v>52</v>
      </c>
      <c r="B2045" s="75">
        <v>10000</v>
      </c>
      <c r="C2045" s="75">
        <v>10000</v>
      </c>
      <c r="D2045" s="75">
        <v>9281.82</v>
      </c>
      <c r="E2045" s="182">
        <f t="shared" si="34"/>
        <v>92.81819999999999</v>
      </c>
    </row>
    <row r="2046" spans="1:5" ht="13.5" customHeight="1" x14ac:dyDescent="0.25">
      <c r="A2046" s="81" t="s">
        <v>59</v>
      </c>
      <c r="B2046" s="92"/>
      <c r="C2046" s="92"/>
      <c r="D2046" s="77">
        <v>863.1</v>
      </c>
      <c r="E2046" s="185"/>
    </row>
    <row r="2047" spans="1:5" ht="13.5" customHeight="1" x14ac:dyDescent="0.25">
      <c r="A2047" s="81" t="s">
        <v>60</v>
      </c>
      <c r="B2047" s="92"/>
      <c r="C2047" s="92"/>
      <c r="D2047" s="77">
        <v>7045.73</v>
      </c>
      <c r="E2047" s="185"/>
    </row>
    <row r="2048" spans="1:5" ht="13.5" customHeight="1" x14ac:dyDescent="0.25">
      <c r="A2048" s="81" t="s">
        <v>61</v>
      </c>
      <c r="B2048" s="92"/>
      <c r="C2048" s="92"/>
      <c r="D2048" s="77">
        <v>671.28</v>
      </c>
      <c r="E2048" s="185"/>
    </row>
    <row r="2049" spans="1:5" ht="13.5" customHeight="1" x14ac:dyDescent="0.25">
      <c r="A2049" s="81" t="s">
        <v>69</v>
      </c>
      <c r="B2049" s="92"/>
      <c r="C2049" s="92"/>
      <c r="D2049" s="77">
        <v>119.86</v>
      </c>
      <c r="E2049" s="185"/>
    </row>
    <row r="2050" spans="1:5" ht="13.5" customHeight="1" x14ac:dyDescent="0.25">
      <c r="A2050" s="81" t="s">
        <v>74</v>
      </c>
      <c r="B2050" s="92"/>
      <c r="C2050" s="92"/>
      <c r="D2050" s="77">
        <v>581.85</v>
      </c>
      <c r="E2050" s="185"/>
    </row>
    <row r="2051" spans="1:5" s="2" customFormat="1" ht="13.5" customHeight="1" x14ac:dyDescent="0.25">
      <c r="A2051" s="87" t="s">
        <v>201</v>
      </c>
      <c r="B2051" s="88">
        <v>285550</v>
      </c>
      <c r="C2051" s="88">
        <v>285550</v>
      </c>
      <c r="D2051" s="88">
        <v>272045.44</v>
      </c>
      <c r="E2051" s="183">
        <f t="shared" si="34"/>
        <v>95.270684643670108</v>
      </c>
    </row>
    <row r="2052" spans="1:5" ht="13.5" customHeight="1" x14ac:dyDescent="0.25">
      <c r="A2052" s="80" t="s">
        <v>52</v>
      </c>
      <c r="B2052" s="75">
        <v>224800</v>
      </c>
      <c r="C2052" s="75">
        <v>224800</v>
      </c>
      <c r="D2052" s="75">
        <v>220284.66</v>
      </c>
      <c r="E2052" s="182">
        <f t="shared" si="34"/>
        <v>97.99139679715303</v>
      </c>
    </row>
    <row r="2053" spans="1:5" ht="13.5" customHeight="1" x14ac:dyDescent="0.25">
      <c r="A2053" s="81" t="s">
        <v>59</v>
      </c>
      <c r="B2053" s="92"/>
      <c r="C2053" s="92"/>
      <c r="D2053" s="77">
        <v>10609.05</v>
      </c>
      <c r="E2053" s="185"/>
    </row>
    <row r="2054" spans="1:5" ht="13.5" customHeight="1" x14ac:dyDescent="0.25">
      <c r="A2054" s="81" t="s">
        <v>60</v>
      </c>
      <c r="B2054" s="92"/>
      <c r="C2054" s="92"/>
      <c r="D2054" s="77">
        <v>124709.4</v>
      </c>
      <c r="E2054" s="185"/>
    </row>
    <row r="2055" spans="1:5" ht="13.5" customHeight="1" x14ac:dyDescent="0.25">
      <c r="A2055" s="81" t="s">
        <v>61</v>
      </c>
      <c r="B2055" s="92"/>
      <c r="C2055" s="92"/>
      <c r="D2055" s="77">
        <v>22418.29</v>
      </c>
      <c r="E2055" s="185"/>
    </row>
    <row r="2056" spans="1:5" ht="13.5" customHeight="1" x14ac:dyDescent="0.25">
      <c r="A2056" s="81" t="s">
        <v>62</v>
      </c>
      <c r="B2056" s="92"/>
      <c r="C2056" s="92"/>
      <c r="D2056" s="77">
        <v>1009.5</v>
      </c>
      <c r="E2056" s="185"/>
    </row>
    <row r="2057" spans="1:5" ht="13.5" customHeight="1" x14ac:dyDescent="0.25">
      <c r="A2057" s="81" t="s">
        <v>380</v>
      </c>
      <c r="B2057" s="92"/>
      <c r="C2057" s="92"/>
      <c r="D2057" s="77">
        <v>2054.73</v>
      </c>
      <c r="E2057" s="185"/>
    </row>
    <row r="2058" spans="1:5" ht="13.5" customHeight="1" x14ac:dyDescent="0.25">
      <c r="A2058" s="81" t="s">
        <v>66</v>
      </c>
      <c r="B2058" s="92"/>
      <c r="C2058" s="92"/>
      <c r="D2058" s="77">
        <v>291.25</v>
      </c>
      <c r="E2058" s="185"/>
    </row>
    <row r="2059" spans="1:5" ht="13.5" customHeight="1" x14ac:dyDescent="0.25">
      <c r="A2059" s="81" t="s">
        <v>67</v>
      </c>
      <c r="B2059" s="92"/>
      <c r="C2059" s="92"/>
      <c r="D2059" s="77">
        <v>26466.17</v>
      </c>
      <c r="E2059" s="185"/>
    </row>
    <row r="2060" spans="1:5" ht="13.5" customHeight="1" x14ac:dyDescent="0.25">
      <c r="A2060" s="81" t="s">
        <v>69</v>
      </c>
      <c r="B2060" s="92"/>
      <c r="C2060" s="92"/>
      <c r="D2060" s="77">
        <v>22549.05</v>
      </c>
      <c r="E2060" s="185"/>
    </row>
    <row r="2061" spans="1:5" ht="13.5" customHeight="1" x14ac:dyDescent="0.25">
      <c r="A2061" s="81" t="s">
        <v>70</v>
      </c>
      <c r="B2061" s="92"/>
      <c r="C2061" s="92"/>
      <c r="D2061" s="77">
        <v>264.7</v>
      </c>
      <c r="E2061" s="185"/>
    </row>
    <row r="2062" spans="1:5" ht="13.5" customHeight="1" x14ac:dyDescent="0.25">
      <c r="A2062" s="81" t="s">
        <v>71</v>
      </c>
      <c r="B2062" s="92"/>
      <c r="C2062" s="92"/>
      <c r="D2062" s="77">
        <v>938.64</v>
      </c>
      <c r="E2062" s="185"/>
    </row>
    <row r="2063" spans="1:5" ht="13.5" customHeight="1" x14ac:dyDescent="0.25">
      <c r="A2063" s="81" t="s">
        <v>72</v>
      </c>
      <c r="B2063" s="92"/>
      <c r="C2063" s="92"/>
      <c r="D2063" s="77">
        <v>92.85</v>
      </c>
      <c r="E2063" s="185"/>
    </row>
    <row r="2064" spans="1:5" ht="13.5" customHeight="1" x14ac:dyDescent="0.25">
      <c r="A2064" s="81" t="s">
        <v>73</v>
      </c>
      <c r="B2064" s="92"/>
      <c r="C2064" s="92"/>
      <c r="D2064" s="77">
        <v>2515.61</v>
      </c>
      <c r="E2064" s="185"/>
    </row>
    <row r="2065" spans="1:5" ht="13.5" customHeight="1" x14ac:dyDescent="0.25">
      <c r="A2065" s="81" t="s">
        <v>74</v>
      </c>
      <c r="B2065" s="92"/>
      <c r="C2065" s="92"/>
      <c r="D2065" s="77">
        <v>6365.42</v>
      </c>
      <c r="E2065" s="185"/>
    </row>
    <row r="2066" spans="1:5" ht="13.5" customHeight="1" x14ac:dyDescent="0.25">
      <c r="A2066" s="80" t="s">
        <v>102</v>
      </c>
      <c r="B2066" s="75">
        <v>60750</v>
      </c>
      <c r="C2066" s="75">
        <v>60750</v>
      </c>
      <c r="D2066" s="75">
        <v>51760.78</v>
      </c>
      <c r="E2066" s="182">
        <f t="shared" si="34"/>
        <v>85.202930041152257</v>
      </c>
    </row>
    <row r="2067" spans="1:5" ht="13.5" customHeight="1" x14ac:dyDescent="0.25">
      <c r="A2067" s="81" t="s">
        <v>105</v>
      </c>
      <c r="B2067" s="92"/>
      <c r="C2067" s="92"/>
      <c r="D2067" s="77">
        <v>51760.78</v>
      </c>
      <c r="E2067" s="185"/>
    </row>
    <row r="2068" spans="1:5" x14ac:dyDescent="0.25">
      <c r="A2068" s="78" t="s">
        <v>478</v>
      </c>
      <c r="B2068" s="79">
        <v>91800</v>
      </c>
      <c r="C2068" s="79">
        <v>91800</v>
      </c>
      <c r="D2068" s="79">
        <v>91792.06</v>
      </c>
      <c r="E2068" s="184">
        <f t="shared" si="34"/>
        <v>99.991350762527233</v>
      </c>
    </row>
    <row r="2069" spans="1:5" s="2" customFormat="1" x14ac:dyDescent="0.25">
      <c r="A2069" s="87" t="s">
        <v>201</v>
      </c>
      <c r="B2069" s="88">
        <v>91800</v>
      </c>
      <c r="C2069" s="88">
        <v>91800</v>
      </c>
      <c r="D2069" s="88">
        <v>91792.06</v>
      </c>
      <c r="E2069" s="183">
        <f t="shared" si="34"/>
        <v>99.991350762527233</v>
      </c>
    </row>
    <row r="2070" spans="1:5" x14ac:dyDescent="0.25">
      <c r="A2070" s="80" t="s">
        <v>102</v>
      </c>
      <c r="B2070" s="75">
        <v>91800</v>
      </c>
      <c r="C2070" s="75">
        <v>91800</v>
      </c>
      <c r="D2070" s="75">
        <v>91792.06</v>
      </c>
      <c r="E2070" s="182">
        <f t="shared" si="34"/>
        <v>99.991350762527233</v>
      </c>
    </row>
    <row r="2071" spans="1:5" x14ac:dyDescent="0.25">
      <c r="A2071" s="81" t="s">
        <v>105</v>
      </c>
      <c r="B2071" s="92"/>
      <c r="C2071" s="92"/>
      <c r="D2071" s="77">
        <v>91792.06</v>
      </c>
      <c r="E2071" s="185"/>
    </row>
    <row r="2072" spans="1:5" x14ac:dyDescent="0.25">
      <c r="A2072" s="78" t="s">
        <v>479</v>
      </c>
      <c r="B2072" s="79">
        <v>730462</v>
      </c>
      <c r="C2072" s="79">
        <v>730462</v>
      </c>
      <c r="D2072" s="79">
        <v>465679.29</v>
      </c>
      <c r="E2072" s="184">
        <f t="shared" si="34"/>
        <v>63.751336825187344</v>
      </c>
    </row>
    <row r="2073" spans="1:5" s="2" customFormat="1" x14ac:dyDescent="0.25">
      <c r="A2073" s="87" t="s">
        <v>202</v>
      </c>
      <c r="B2073" s="88">
        <v>80408</v>
      </c>
      <c r="C2073" s="88">
        <v>80408</v>
      </c>
      <c r="D2073" s="88">
        <v>45832.04</v>
      </c>
      <c r="E2073" s="183">
        <f t="shared" si="34"/>
        <v>56.999353298179287</v>
      </c>
    </row>
    <row r="2074" spans="1:5" x14ac:dyDescent="0.25">
      <c r="A2074" s="80" t="s">
        <v>52</v>
      </c>
      <c r="B2074" s="75">
        <v>15000</v>
      </c>
      <c r="C2074" s="75">
        <v>15000</v>
      </c>
      <c r="D2074" s="75">
        <v>1021.25</v>
      </c>
      <c r="E2074" s="182">
        <f t="shared" si="34"/>
        <v>6.8083333333333327</v>
      </c>
    </row>
    <row r="2075" spans="1:5" x14ac:dyDescent="0.25">
      <c r="A2075" s="81" t="s">
        <v>72</v>
      </c>
      <c r="B2075" s="92"/>
      <c r="C2075" s="92"/>
      <c r="D2075" s="77">
        <v>1000</v>
      </c>
      <c r="E2075" s="185"/>
    </row>
    <row r="2076" spans="1:5" x14ac:dyDescent="0.25">
      <c r="A2076" s="81" t="s">
        <v>74</v>
      </c>
      <c r="B2076" s="92"/>
      <c r="C2076" s="92"/>
      <c r="D2076" s="77">
        <v>21.25</v>
      </c>
      <c r="E2076" s="185"/>
    </row>
    <row r="2077" spans="1:5" x14ac:dyDescent="0.25">
      <c r="A2077" s="80" t="s">
        <v>117</v>
      </c>
      <c r="B2077" s="75">
        <v>51800</v>
      </c>
      <c r="C2077" s="75">
        <v>51800</v>
      </c>
      <c r="D2077" s="75">
        <v>44810.79</v>
      </c>
      <c r="E2077" s="182">
        <f t="shared" si="34"/>
        <v>86.507316602316607</v>
      </c>
    </row>
    <row r="2078" spans="1:5" x14ac:dyDescent="0.25">
      <c r="A2078" s="81" t="s">
        <v>119</v>
      </c>
      <c r="B2078" s="92"/>
      <c r="C2078" s="92"/>
      <c r="D2078" s="77">
        <v>262.5</v>
      </c>
      <c r="E2078" s="185"/>
    </row>
    <row r="2079" spans="1:5" x14ac:dyDescent="0.25">
      <c r="A2079" s="81" t="s">
        <v>121</v>
      </c>
      <c r="B2079" s="92"/>
      <c r="C2079" s="92"/>
      <c r="D2079" s="77">
        <v>41305.21</v>
      </c>
      <c r="E2079" s="185"/>
    </row>
    <row r="2080" spans="1:5" x14ac:dyDescent="0.25">
      <c r="A2080" s="81" t="s">
        <v>122</v>
      </c>
      <c r="B2080" s="92"/>
      <c r="C2080" s="92"/>
      <c r="D2080" s="77">
        <v>570.70000000000005</v>
      </c>
      <c r="E2080" s="185"/>
    </row>
    <row r="2081" spans="1:5" x14ac:dyDescent="0.25">
      <c r="A2081" s="81" t="s">
        <v>125</v>
      </c>
      <c r="B2081" s="92"/>
      <c r="C2081" s="92"/>
      <c r="D2081" s="77">
        <v>2672.38</v>
      </c>
      <c r="E2081" s="185"/>
    </row>
    <row r="2082" spans="1:5" x14ac:dyDescent="0.25">
      <c r="A2082" s="80" t="s">
        <v>133</v>
      </c>
      <c r="B2082" s="75">
        <v>13608</v>
      </c>
      <c r="C2082" s="75">
        <v>13608</v>
      </c>
      <c r="D2082" s="75">
        <v>0</v>
      </c>
      <c r="E2082" s="182">
        <f t="shared" si="34"/>
        <v>0</v>
      </c>
    </row>
    <row r="2083" spans="1:5" s="2" customFormat="1" x14ac:dyDescent="0.25">
      <c r="A2083" s="87" t="s">
        <v>198</v>
      </c>
      <c r="B2083" s="88">
        <v>3650</v>
      </c>
      <c r="C2083" s="88">
        <v>3650</v>
      </c>
      <c r="D2083" s="88">
        <v>1911.25</v>
      </c>
      <c r="E2083" s="183">
        <f t="shared" si="34"/>
        <v>52.363013698630134</v>
      </c>
    </row>
    <row r="2084" spans="1:5" x14ac:dyDescent="0.25">
      <c r="A2084" s="80" t="s">
        <v>117</v>
      </c>
      <c r="B2084" s="75">
        <v>3650</v>
      </c>
      <c r="C2084" s="75">
        <v>3650</v>
      </c>
      <c r="D2084" s="75">
        <v>1911.25</v>
      </c>
      <c r="E2084" s="182">
        <f t="shared" si="34"/>
        <v>52.363013698630134</v>
      </c>
    </row>
    <row r="2085" spans="1:5" x14ac:dyDescent="0.25">
      <c r="A2085" s="81" t="s">
        <v>121</v>
      </c>
      <c r="B2085" s="92"/>
      <c r="C2085" s="92"/>
      <c r="D2085" s="77">
        <v>111.25</v>
      </c>
      <c r="E2085" s="185"/>
    </row>
    <row r="2086" spans="1:5" x14ac:dyDescent="0.25">
      <c r="A2086" s="81" t="s">
        <v>125</v>
      </c>
      <c r="B2086" s="92"/>
      <c r="C2086" s="92"/>
      <c r="D2086" s="77">
        <v>1800</v>
      </c>
      <c r="E2086" s="185"/>
    </row>
    <row r="2087" spans="1:5" s="2" customFormat="1" x14ac:dyDescent="0.25">
      <c r="A2087" s="87" t="s">
        <v>201</v>
      </c>
      <c r="B2087" s="88">
        <v>408614</v>
      </c>
      <c r="C2087" s="88">
        <v>408614</v>
      </c>
      <c r="D2087" s="88">
        <v>383218.43</v>
      </c>
      <c r="E2087" s="183">
        <f t="shared" si="34"/>
        <v>93.784948631226541</v>
      </c>
    </row>
    <row r="2088" spans="1:5" x14ac:dyDescent="0.25">
      <c r="A2088" s="80" t="s">
        <v>117</v>
      </c>
      <c r="B2088" s="75">
        <v>161875</v>
      </c>
      <c r="C2088" s="75">
        <v>161875</v>
      </c>
      <c r="D2088" s="75">
        <v>189039.42</v>
      </c>
      <c r="E2088" s="182">
        <f t="shared" si="34"/>
        <v>116.78110888030888</v>
      </c>
    </row>
    <row r="2089" spans="1:5" x14ac:dyDescent="0.25">
      <c r="A2089" s="81" t="s">
        <v>121</v>
      </c>
      <c r="B2089" s="92"/>
      <c r="C2089" s="92"/>
      <c r="D2089" s="77">
        <v>114925.18</v>
      </c>
      <c r="E2089" s="185"/>
    </row>
    <row r="2090" spans="1:5" x14ac:dyDescent="0.25">
      <c r="A2090" s="81" t="s">
        <v>123</v>
      </c>
      <c r="B2090" s="92"/>
      <c r="C2090" s="92"/>
      <c r="D2090" s="77">
        <v>6227.8</v>
      </c>
      <c r="E2090" s="185"/>
    </row>
    <row r="2091" spans="1:5" x14ac:dyDescent="0.25">
      <c r="A2091" s="81" t="s">
        <v>124</v>
      </c>
      <c r="B2091" s="92"/>
      <c r="C2091" s="92"/>
      <c r="D2091" s="77">
        <v>11136.48</v>
      </c>
      <c r="E2091" s="185"/>
    </row>
    <row r="2092" spans="1:5" x14ac:dyDescent="0.25">
      <c r="A2092" s="81" t="s">
        <v>125</v>
      </c>
      <c r="B2092" s="92"/>
      <c r="C2092" s="92"/>
      <c r="D2092" s="77">
        <v>35990.089999999997</v>
      </c>
      <c r="E2092" s="185"/>
    </row>
    <row r="2093" spans="1:5" x14ac:dyDescent="0.25">
      <c r="A2093" s="81" t="s">
        <v>127</v>
      </c>
      <c r="B2093" s="92"/>
      <c r="C2093" s="92"/>
      <c r="D2093" s="77">
        <v>19720</v>
      </c>
      <c r="E2093" s="185"/>
    </row>
    <row r="2094" spans="1:5" x14ac:dyDescent="0.25">
      <c r="A2094" s="81" t="s">
        <v>129</v>
      </c>
      <c r="B2094" s="92"/>
      <c r="C2094" s="92"/>
      <c r="D2094" s="77">
        <v>1039.8699999999999</v>
      </c>
      <c r="E2094" s="185"/>
    </row>
    <row r="2095" spans="1:5" x14ac:dyDescent="0.25">
      <c r="A2095" s="80" t="s">
        <v>133</v>
      </c>
      <c r="B2095" s="75">
        <v>246739</v>
      </c>
      <c r="C2095" s="75">
        <v>246739</v>
      </c>
      <c r="D2095" s="75">
        <v>194179.01</v>
      </c>
      <c r="E2095" s="182">
        <f t="shared" si="34"/>
        <v>78.698142571705333</v>
      </c>
    </row>
    <row r="2096" spans="1:5" x14ac:dyDescent="0.25">
      <c r="A2096" s="81" t="s">
        <v>135</v>
      </c>
      <c r="B2096" s="92"/>
      <c r="C2096" s="92"/>
      <c r="D2096" s="77">
        <v>194179.01</v>
      </c>
      <c r="E2096" s="185"/>
    </row>
    <row r="2097" spans="1:5" s="2" customFormat="1" ht="14.25" customHeight="1" x14ac:dyDescent="0.25">
      <c r="A2097" s="87" t="s">
        <v>200</v>
      </c>
      <c r="B2097" s="88">
        <v>214800</v>
      </c>
      <c r="C2097" s="88">
        <v>214800</v>
      </c>
      <c r="D2097" s="88">
        <v>21932.53</v>
      </c>
      <c r="E2097" s="183">
        <f t="shared" ref="E2097:E2159" si="35">D2097/C2097*100</f>
        <v>10.210675046554934</v>
      </c>
    </row>
    <row r="2098" spans="1:5" ht="14.25" customHeight="1" x14ac:dyDescent="0.25">
      <c r="A2098" s="80" t="s">
        <v>117</v>
      </c>
      <c r="B2098" s="75">
        <v>13800</v>
      </c>
      <c r="C2098" s="75">
        <v>13800</v>
      </c>
      <c r="D2098" s="75">
        <v>16675.03</v>
      </c>
      <c r="E2098" s="182">
        <f t="shared" si="35"/>
        <v>120.83355072463766</v>
      </c>
    </row>
    <row r="2099" spans="1:5" ht="14.25" customHeight="1" x14ac:dyDescent="0.25">
      <c r="A2099" s="81" t="s">
        <v>121</v>
      </c>
      <c r="B2099" s="92"/>
      <c r="C2099" s="92"/>
      <c r="D2099" s="77">
        <v>9285</v>
      </c>
      <c r="E2099" s="185"/>
    </row>
    <row r="2100" spans="1:5" ht="14.25" customHeight="1" x14ac:dyDescent="0.25">
      <c r="A2100" s="81" t="s">
        <v>124</v>
      </c>
      <c r="B2100" s="92"/>
      <c r="C2100" s="92"/>
      <c r="D2100" s="77">
        <v>3992.59</v>
      </c>
      <c r="E2100" s="185"/>
    </row>
    <row r="2101" spans="1:5" ht="14.25" customHeight="1" x14ac:dyDescent="0.25">
      <c r="A2101" s="81" t="s">
        <v>125</v>
      </c>
      <c r="B2101" s="92"/>
      <c r="C2101" s="92"/>
      <c r="D2101" s="77">
        <v>3397.44</v>
      </c>
      <c r="E2101" s="185"/>
    </row>
    <row r="2102" spans="1:5" ht="14.25" customHeight="1" x14ac:dyDescent="0.25">
      <c r="A2102" s="80" t="s">
        <v>133</v>
      </c>
      <c r="B2102" s="75">
        <v>201000</v>
      </c>
      <c r="C2102" s="75">
        <v>201000</v>
      </c>
      <c r="D2102" s="75">
        <v>5257.5</v>
      </c>
      <c r="E2102" s="182">
        <f t="shared" si="35"/>
        <v>2.6156716417910451</v>
      </c>
    </row>
    <row r="2103" spans="1:5" ht="14.25" customHeight="1" x14ac:dyDescent="0.25">
      <c r="A2103" s="81" t="s">
        <v>135</v>
      </c>
      <c r="B2103" s="92"/>
      <c r="C2103" s="92"/>
      <c r="D2103" s="77">
        <v>5257.5</v>
      </c>
      <c r="E2103" s="185"/>
    </row>
    <row r="2104" spans="1:5" s="2" customFormat="1" ht="14.25" customHeight="1" x14ac:dyDescent="0.25">
      <c r="A2104" s="87" t="s">
        <v>252</v>
      </c>
      <c r="B2104" s="88">
        <v>17000</v>
      </c>
      <c r="C2104" s="88">
        <v>17000</v>
      </c>
      <c r="D2104" s="88">
        <v>12264.66</v>
      </c>
      <c r="E2104" s="183">
        <f t="shared" si="35"/>
        <v>72.145058823529411</v>
      </c>
    </row>
    <row r="2105" spans="1:5" ht="14.25" customHeight="1" x14ac:dyDescent="0.25">
      <c r="A2105" s="80" t="s">
        <v>117</v>
      </c>
      <c r="B2105" s="75">
        <v>17000</v>
      </c>
      <c r="C2105" s="75">
        <v>17000</v>
      </c>
      <c r="D2105" s="75">
        <v>12264.66</v>
      </c>
      <c r="E2105" s="182">
        <f t="shared" si="35"/>
        <v>72.145058823529411</v>
      </c>
    </row>
    <row r="2106" spans="1:5" ht="14.25" customHeight="1" x14ac:dyDescent="0.25">
      <c r="A2106" s="81" t="s">
        <v>121</v>
      </c>
      <c r="B2106" s="92"/>
      <c r="C2106" s="92"/>
      <c r="D2106" s="77">
        <v>11028.41</v>
      </c>
      <c r="E2106" s="185"/>
    </row>
    <row r="2107" spans="1:5" ht="14.25" customHeight="1" x14ac:dyDescent="0.25">
      <c r="A2107" s="81" t="s">
        <v>123</v>
      </c>
      <c r="B2107" s="92"/>
      <c r="C2107" s="92"/>
      <c r="D2107" s="77">
        <v>1236.25</v>
      </c>
      <c r="E2107" s="185"/>
    </row>
    <row r="2108" spans="1:5" s="2" customFormat="1" ht="14.25" customHeight="1" x14ac:dyDescent="0.25">
      <c r="A2108" s="87" t="s">
        <v>598</v>
      </c>
      <c r="B2108" s="88">
        <v>5990</v>
      </c>
      <c r="C2108" s="88">
        <v>5990</v>
      </c>
      <c r="D2108" s="88">
        <v>520.38</v>
      </c>
      <c r="E2108" s="183">
        <f t="shared" si="35"/>
        <v>8.6874791318864766</v>
      </c>
    </row>
    <row r="2109" spans="1:5" ht="14.25" customHeight="1" x14ac:dyDescent="0.25">
      <c r="A2109" s="80" t="s">
        <v>117</v>
      </c>
      <c r="B2109" s="75">
        <v>5990</v>
      </c>
      <c r="C2109" s="75">
        <v>5990</v>
      </c>
      <c r="D2109" s="75">
        <v>520.38</v>
      </c>
      <c r="E2109" s="182">
        <f t="shared" si="35"/>
        <v>8.6874791318864766</v>
      </c>
    </row>
    <row r="2110" spans="1:5" ht="14.25" customHeight="1" x14ac:dyDescent="0.25">
      <c r="A2110" s="81" t="s">
        <v>122</v>
      </c>
      <c r="B2110" s="92"/>
      <c r="C2110" s="92"/>
      <c r="D2110" s="77">
        <v>50.74</v>
      </c>
      <c r="E2110" s="185"/>
    </row>
    <row r="2111" spans="1:5" ht="14.25" customHeight="1" x14ac:dyDescent="0.25">
      <c r="A2111" s="81" t="s">
        <v>125</v>
      </c>
      <c r="B2111" s="92"/>
      <c r="C2111" s="92"/>
      <c r="D2111" s="77">
        <v>469.64</v>
      </c>
      <c r="E2111" s="185"/>
    </row>
    <row r="2112" spans="1:5" x14ac:dyDescent="0.25">
      <c r="A2112" s="78" t="s">
        <v>480</v>
      </c>
      <c r="B2112" s="79">
        <v>2100</v>
      </c>
      <c r="C2112" s="79">
        <v>2100</v>
      </c>
      <c r="D2112" s="79">
        <v>0</v>
      </c>
      <c r="E2112" s="184">
        <f t="shared" si="35"/>
        <v>0</v>
      </c>
    </row>
    <row r="2113" spans="1:5" s="2" customFormat="1" x14ac:dyDescent="0.25">
      <c r="A2113" s="87" t="s">
        <v>202</v>
      </c>
      <c r="B2113" s="88">
        <v>2100</v>
      </c>
      <c r="C2113" s="88">
        <v>2100</v>
      </c>
      <c r="D2113" s="88">
        <v>0</v>
      </c>
      <c r="E2113" s="183">
        <f t="shared" si="35"/>
        <v>0</v>
      </c>
    </row>
    <row r="2114" spans="1:5" x14ac:dyDescent="0.25">
      <c r="A2114" s="80" t="s">
        <v>52</v>
      </c>
      <c r="B2114" s="75">
        <v>2100</v>
      </c>
      <c r="C2114" s="75">
        <v>2100</v>
      </c>
      <c r="D2114" s="75">
        <v>0</v>
      </c>
      <c r="E2114" s="182">
        <f t="shared" si="35"/>
        <v>0</v>
      </c>
    </row>
    <row r="2115" spans="1:5" x14ac:dyDescent="0.25">
      <c r="A2115" s="80"/>
      <c r="B2115" s="75"/>
      <c r="C2115" s="75"/>
      <c r="D2115" s="75"/>
      <c r="E2115" s="182"/>
    </row>
    <row r="2116" spans="1:5" x14ac:dyDescent="0.25">
      <c r="A2116" s="80"/>
      <c r="B2116" s="75"/>
      <c r="C2116" s="75"/>
      <c r="D2116" s="75"/>
      <c r="E2116" s="182"/>
    </row>
    <row r="2117" spans="1:5" ht="26.25" x14ac:dyDescent="0.25">
      <c r="A2117" s="74" t="s">
        <v>481</v>
      </c>
      <c r="B2117" s="75">
        <v>524350</v>
      </c>
      <c r="C2117" s="75">
        <v>524350</v>
      </c>
      <c r="D2117" s="75">
        <v>266645.2</v>
      </c>
      <c r="E2117" s="182">
        <f t="shared" si="35"/>
        <v>50.852522170306088</v>
      </c>
    </row>
    <row r="2118" spans="1:5" s="2" customFormat="1" x14ac:dyDescent="0.25">
      <c r="A2118" s="87" t="s">
        <v>195</v>
      </c>
      <c r="B2118" s="88">
        <v>306050</v>
      </c>
      <c r="C2118" s="88">
        <v>306050</v>
      </c>
      <c r="D2118" s="88">
        <v>250244.99</v>
      </c>
      <c r="E2118" s="183">
        <f t="shared" si="35"/>
        <v>81.766048031367419</v>
      </c>
    </row>
    <row r="2119" spans="1:5" s="2" customFormat="1" x14ac:dyDescent="0.25">
      <c r="A2119" s="87" t="s">
        <v>202</v>
      </c>
      <c r="B2119" s="88">
        <v>133000</v>
      </c>
      <c r="C2119" s="88">
        <v>133000</v>
      </c>
      <c r="D2119" s="88">
        <v>16400.21</v>
      </c>
      <c r="E2119" s="183">
        <f t="shared" si="35"/>
        <v>12.330984962406015</v>
      </c>
    </row>
    <row r="2120" spans="1:5" s="2" customFormat="1" x14ac:dyDescent="0.25">
      <c r="A2120" s="87" t="s">
        <v>199</v>
      </c>
      <c r="B2120" s="88">
        <v>80300</v>
      </c>
      <c r="C2120" s="88">
        <v>80300</v>
      </c>
      <c r="D2120" s="88">
        <v>0</v>
      </c>
      <c r="E2120" s="183">
        <f t="shared" si="35"/>
        <v>0</v>
      </c>
    </row>
    <row r="2121" spans="1:5" s="2" customFormat="1" x14ac:dyDescent="0.25">
      <c r="A2121" s="87" t="s">
        <v>252</v>
      </c>
      <c r="B2121" s="88">
        <v>5000</v>
      </c>
      <c r="C2121" s="88">
        <v>5000</v>
      </c>
      <c r="D2121" s="88">
        <v>0</v>
      </c>
      <c r="E2121" s="183">
        <f t="shared" si="35"/>
        <v>0</v>
      </c>
    </row>
    <row r="2122" spans="1:5" s="2" customFormat="1" x14ac:dyDescent="0.25">
      <c r="A2122" s="87"/>
      <c r="B2122" s="88"/>
      <c r="C2122" s="88"/>
      <c r="D2122" s="93"/>
      <c r="E2122" s="183"/>
    </row>
    <row r="2123" spans="1:5" x14ac:dyDescent="0.25">
      <c r="A2123" s="74" t="s">
        <v>387</v>
      </c>
      <c r="B2123" s="75">
        <v>160600</v>
      </c>
      <c r="C2123" s="75">
        <v>160600</v>
      </c>
      <c r="D2123" s="75">
        <v>64593.75</v>
      </c>
      <c r="E2123" s="182">
        <f t="shared" si="35"/>
        <v>40.220267745952675</v>
      </c>
    </row>
    <row r="2124" spans="1:5" x14ac:dyDescent="0.25">
      <c r="A2124" s="78" t="s">
        <v>624</v>
      </c>
      <c r="B2124" s="79">
        <v>160600</v>
      </c>
      <c r="C2124" s="79">
        <v>160600</v>
      </c>
      <c r="D2124" s="79">
        <v>64593.75</v>
      </c>
      <c r="E2124" s="184">
        <f t="shared" si="35"/>
        <v>40.220267745952675</v>
      </c>
    </row>
    <row r="2125" spans="1:5" s="2" customFormat="1" x14ac:dyDescent="0.25">
      <c r="A2125" s="87" t="s">
        <v>195</v>
      </c>
      <c r="B2125" s="88">
        <v>80300</v>
      </c>
      <c r="C2125" s="88">
        <v>80300</v>
      </c>
      <c r="D2125" s="88">
        <v>64593.75</v>
      </c>
      <c r="E2125" s="183">
        <f t="shared" si="35"/>
        <v>80.440535491905351</v>
      </c>
    </row>
    <row r="2126" spans="1:5" x14ac:dyDescent="0.25">
      <c r="A2126" s="80" t="s">
        <v>114</v>
      </c>
      <c r="B2126" s="75">
        <v>80300</v>
      </c>
      <c r="C2126" s="75">
        <v>80300</v>
      </c>
      <c r="D2126" s="75">
        <v>64593.75</v>
      </c>
      <c r="E2126" s="182">
        <f t="shared" si="35"/>
        <v>80.440535491905351</v>
      </c>
    </row>
    <row r="2127" spans="1:5" x14ac:dyDescent="0.25">
      <c r="A2127" s="81" t="s">
        <v>296</v>
      </c>
      <c r="B2127" s="92"/>
      <c r="C2127" s="92"/>
      <c r="D2127" s="77">
        <v>64593.75</v>
      </c>
      <c r="E2127" s="185"/>
    </row>
    <row r="2128" spans="1:5" s="2" customFormat="1" x14ac:dyDescent="0.25">
      <c r="A2128" s="87" t="s">
        <v>199</v>
      </c>
      <c r="B2128" s="88">
        <v>80300</v>
      </c>
      <c r="C2128" s="88">
        <v>80300</v>
      </c>
      <c r="D2128" s="88">
        <v>0</v>
      </c>
      <c r="E2128" s="183">
        <f t="shared" si="35"/>
        <v>0</v>
      </c>
    </row>
    <row r="2129" spans="1:5" x14ac:dyDescent="0.25">
      <c r="A2129" s="80" t="s">
        <v>114</v>
      </c>
      <c r="B2129" s="75">
        <v>80300</v>
      </c>
      <c r="C2129" s="75">
        <v>80300</v>
      </c>
      <c r="D2129" s="75">
        <v>0</v>
      </c>
      <c r="E2129" s="182">
        <f t="shared" si="35"/>
        <v>0</v>
      </c>
    </row>
    <row r="2130" spans="1:5" x14ac:dyDescent="0.25">
      <c r="A2130" s="80"/>
      <c r="B2130" s="75"/>
      <c r="C2130" s="75"/>
      <c r="D2130" s="75"/>
      <c r="E2130" s="182"/>
    </row>
    <row r="2131" spans="1:5" x14ac:dyDescent="0.25">
      <c r="A2131" s="74" t="s">
        <v>424</v>
      </c>
      <c r="B2131" s="75">
        <v>363750</v>
      </c>
      <c r="C2131" s="75">
        <v>363750</v>
      </c>
      <c r="D2131" s="75">
        <v>202051.45</v>
      </c>
      <c r="E2131" s="182">
        <f t="shared" si="35"/>
        <v>55.546790378006875</v>
      </c>
    </row>
    <row r="2132" spans="1:5" x14ac:dyDescent="0.25">
      <c r="A2132" s="78" t="s">
        <v>482</v>
      </c>
      <c r="B2132" s="79">
        <v>363750</v>
      </c>
      <c r="C2132" s="79">
        <v>363750</v>
      </c>
      <c r="D2132" s="79">
        <v>202051.45</v>
      </c>
      <c r="E2132" s="184">
        <f t="shared" si="35"/>
        <v>55.546790378006875</v>
      </c>
    </row>
    <row r="2133" spans="1:5" s="2" customFormat="1" x14ac:dyDescent="0.25">
      <c r="A2133" s="87" t="s">
        <v>195</v>
      </c>
      <c r="B2133" s="88">
        <v>225750</v>
      </c>
      <c r="C2133" s="88">
        <v>225750</v>
      </c>
      <c r="D2133" s="88">
        <v>185651.24</v>
      </c>
      <c r="E2133" s="183">
        <f t="shared" si="35"/>
        <v>82.237537098560352</v>
      </c>
    </row>
    <row r="2134" spans="1:5" x14ac:dyDescent="0.25">
      <c r="A2134" s="80" t="s">
        <v>45</v>
      </c>
      <c r="B2134" s="75">
        <v>122000</v>
      </c>
      <c r="C2134" s="75">
        <v>116000</v>
      </c>
      <c r="D2134" s="75">
        <v>77988.73</v>
      </c>
      <c r="E2134" s="182">
        <f t="shared" si="35"/>
        <v>67.231663793103451</v>
      </c>
    </row>
    <row r="2135" spans="1:5" x14ac:dyDescent="0.25">
      <c r="A2135" s="81" t="s">
        <v>47</v>
      </c>
      <c r="B2135" s="92"/>
      <c r="C2135" s="92"/>
      <c r="D2135" s="77">
        <v>59399.55</v>
      </c>
      <c r="E2135" s="185"/>
    </row>
    <row r="2136" spans="1:5" x14ac:dyDescent="0.25">
      <c r="A2136" s="81" t="s">
        <v>49</v>
      </c>
      <c r="B2136" s="92"/>
      <c r="C2136" s="92"/>
      <c r="D2136" s="77">
        <v>8332.66</v>
      </c>
      <c r="E2136" s="185"/>
    </row>
    <row r="2137" spans="1:5" x14ac:dyDescent="0.25">
      <c r="A2137" s="81" t="s">
        <v>51</v>
      </c>
      <c r="B2137" s="92"/>
      <c r="C2137" s="92"/>
      <c r="D2137" s="77">
        <v>10256.52</v>
      </c>
      <c r="E2137" s="185"/>
    </row>
    <row r="2138" spans="1:5" x14ac:dyDescent="0.25">
      <c r="A2138" s="80" t="s">
        <v>52</v>
      </c>
      <c r="B2138" s="75">
        <v>82000</v>
      </c>
      <c r="C2138" s="75">
        <v>88000</v>
      </c>
      <c r="D2138" s="75">
        <v>87141.27</v>
      </c>
      <c r="E2138" s="182">
        <f t="shared" si="35"/>
        <v>99.024170454545455</v>
      </c>
    </row>
    <row r="2139" spans="1:5" x14ac:dyDescent="0.25">
      <c r="A2139" s="81" t="s">
        <v>54</v>
      </c>
      <c r="B2139" s="92"/>
      <c r="C2139" s="92"/>
      <c r="D2139" s="77">
        <v>4203.1400000000003</v>
      </c>
      <c r="E2139" s="185"/>
    </row>
    <row r="2140" spans="1:5" x14ac:dyDescent="0.25">
      <c r="A2140" s="81" t="s">
        <v>55</v>
      </c>
      <c r="B2140" s="92"/>
      <c r="C2140" s="92"/>
      <c r="D2140" s="77">
        <v>4237.1400000000003</v>
      </c>
      <c r="E2140" s="185"/>
    </row>
    <row r="2141" spans="1:5" x14ac:dyDescent="0.25">
      <c r="A2141" s="81" t="s">
        <v>56</v>
      </c>
      <c r="B2141" s="92"/>
      <c r="C2141" s="92"/>
      <c r="D2141" s="77">
        <v>387.97</v>
      </c>
      <c r="E2141" s="185"/>
    </row>
    <row r="2142" spans="1:5" x14ac:dyDescent="0.25">
      <c r="A2142" s="81" t="s">
        <v>59</v>
      </c>
      <c r="B2142" s="92"/>
      <c r="C2142" s="92"/>
      <c r="D2142" s="77">
        <v>4882.91</v>
      </c>
      <c r="E2142" s="185"/>
    </row>
    <row r="2143" spans="1:5" x14ac:dyDescent="0.25">
      <c r="A2143" s="81" t="s">
        <v>61</v>
      </c>
      <c r="B2143" s="92"/>
      <c r="C2143" s="92"/>
      <c r="D2143" s="77">
        <v>2507.4</v>
      </c>
      <c r="E2143" s="185"/>
    </row>
    <row r="2144" spans="1:5" x14ac:dyDescent="0.25">
      <c r="A2144" s="81" t="s">
        <v>380</v>
      </c>
      <c r="B2144" s="92"/>
      <c r="C2144" s="92"/>
      <c r="D2144" s="77">
        <v>2809.09</v>
      </c>
      <c r="E2144" s="185"/>
    </row>
    <row r="2145" spans="1:5" x14ac:dyDescent="0.25">
      <c r="A2145" s="81" t="s">
        <v>66</v>
      </c>
      <c r="B2145" s="92"/>
      <c r="C2145" s="92"/>
      <c r="D2145" s="77">
        <v>514.9</v>
      </c>
      <c r="E2145" s="185"/>
    </row>
    <row r="2146" spans="1:5" x14ac:dyDescent="0.25">
      <c r="A2146" s="81" t="s">
        <v>67</v>
      </c>
      <c r="B2146" s="92"/>
      <c r="C2146" s="92"/>
      <c r="D2146" s="77">
        <v>675</v>
      </c>
      <c r="E2146" s="185"/>
    </row>
    <row r="2147" spans="1:5" x14ac:dyDescent="0.25">
      <c r="A2147" s="81" t="s">
        <v>68</v>
      </c>
      <c r="B2147" s="92"/>
      <c r="C2147" s="92"/>
      <c r="D2147" s="77">
        <v>2895.15</v>
      </c>
      <c r="E2147" s="185"/>
    </row>
    <row r="2148" spans="1:5" x14ac:dyDescent="0.25">
      <c r="A2148" s="81" t="s">
        <v>69</v>
      </c>
      <c r="B2148" s="92"/>
      <c r="C2148" s="92"/>
      <c r="D2148" s="77">
        <v>63.08</v>
      </c>
      <c r="E2148" s="185"/>
    </row>
    <row r="2149" spans="1:5" x14ac:dyDescent="0.25">
      <c r="A2149" s="81" t="s">
        <v>70</v>
      </c>
      <c r="B2149" s="92"/>
      <c r="C2149" s="92"/>
      <c r="D2149" s="77">
        <v>5014.1899999999996</v>
      </c>
      <c r="E2149" s="185"/>
    </row>
    <row r="2150" spans="1:5" x14ac:dyDescent="0.25">
      <c r="A2150" s="81" t="s">
        <v>72</v>
      </c>
      <c r="B2150" s="92"/>
      <c r="C2150" s="92"/>
      <c r="D2150" s="77">
        <v>20985.64</v>
      </c>
      <c r="E2150" s="185"/>
    </row>
    <row r="2151" spans="1:5" x14ac:dyDescent="0.25">
      <c r="A2151" s="81" t="s">
        <v>73</v>
      </c>
      <c r="B2151" s="92"/>
      <c r="C2151" s="92"/>
      <c r="D2151" s="77">
        <v>11135.16</v>
      </c>
      <c r="E2151" s="185"/>
    </row>
    <row r="2152" spans="1:5" x14ac:dyDescent="0.25">
      <c r="A2152" s="81" t="s">
        <v>74</v>
      </c>
      <c r="B2152" s="92"/>
      <c r="C2152" s="92"/>
      <c r="D2152" s="77">
        <v>12942.26</v>
      </c>
      <c r="E2152" s="185"/>
    </row>
    <row r="2153" spans="1:5" x14ac:dyDescent="0.25">
      <c r="A2153" s="81" t="s">
        <v>78</v>
      </c>
      <c r="B2153" s="92"/>
      <c r="C2153" s="92"/>
      <c r="D2153" s="77">
        <v>7026.16</v>
      </c>
      <c r="E2153" s="185"/>
    </row>
    <row r="2154" spans="1:5" x14ac:dyDescent="0.25">
      <c r="A2154" s="81" t="s">
        <v>80</v>
      </c>
      <c r="B2154" s="92"/>
      <c r="C2154" s="92"/>
      <c r="D2154" s="77">
        <v>3123.13</v>
      </c>
      <c r="E2154" s="185"/>
    </row>
    <row r="2155" spans="1:5" x14ac:dyDescent="0.25">
      <c r="A2155" s="81" t="s">
        <v>81</v>
      </c>
      <c r="B2155" s="92"/>
      <c r="C2155" s="92"/>
      <c r="D2155" s="77">
        <v>326.26</v>
      </c>
      <c r="E2155" s="185"/>
    </row>
    <row r="2156" spans="1:5" x14ac:dyDescent="0.25">
      <c r="A2156" s="81" t="s">
        <v>83</v>
      </c>
      <c r="B2156" s="92"/>
      <c r="C2156" s="92"/>
      <c r="D2156" s="77">
        <v>3412.69</v>
      </c>
      <c r="E2156" s="185"/>
    </row>
    <row r="2157" spans="1:5" x14ac:dyDescent="0.25">
      <c r="A2157" s="80" t="s">
        <v>84</v>
      </c>
      <c r="B2157" s="75">
        <v>50</v>
      </c>
      <c r="C2157" s="75">
        <v>50</v>
      </c>
      <c r="D2157" s="75">
        <v>26.54</v>
      </c>
      <c r="E2157" s="182">
        <f t="shared" si="35"/>
        <v>53.079999999999991</v>
      </c>
    </row>
    <row r="2158" spans="1:5" x14ac:dyDescent="0.25">
      <c r="A2158" s="81" t="s">
        <v>87</v>
      </c>
      <c r="B2158" s="92"/>
      <c r="C2158" s="92"/>
      <c r="D2158" s="77">
        <v>26.54</v>
      </c>
      <c r="E2158" s="185"/>
    </row>
    <row r="2159" spans="1:5" x14ac:dyDescent="0.25">
      <c r="A2159" s="80" t="s">
        <v>117</v>
      </c>
      <c r="B2159" s="75">
        <v>21700</v>
      </c>
      <c r="C2159" s="75">
        <v>21700</v>
      </c>
      <c r="D2159" s="75">
        <v>20494.7</v>
      </c>
      <c r="E2159" s="182">
        <f t="shared" si="35"/>
        <v>94.445622119815681</v>
      </c>
    </row>
    <row r="2160" spans="1:5" x14ac:dyDescent="0.25">
      <c r="A2160" s="81" t="s">
        <v>121</v>
      </c>
      <c r="B2160" s="92"/>
      <c r="C2160" s="92"/>
      <c r="D2160" s="77">
        <v>16347.5</v>
      </c>
      <c r="E2160" s="185"/>
    </row>
    <row r="2161" spans="1:5" x14ac:dyDescent="0.25">
      <c r="A2161" s="81" t="s">
        <v>122</v>
      </c>
      <c r="B2161" s="92"/>
      <c r="C2161" s="92"/>
      <c r="D2161" s="77">
        <v>2591.21</v>
      </c>
      <c r="E2161" s="185"/>
    </row>
    <row r="2162" spans="1:5" x14ac:dyDescent="0.25">
      <c r="A2162" s="81" t="s">
        <v>123</v>
      </c>
      <c r="B2162" s="92"/>
      <c r="C2162" s="92"/>
      <c r="D2162" s="77">
        <v>1555.99</v>
      </c>
      <c r="E2162" s="185"/>
    </row>
    <row r="2163" spans="1:5" s="2" customFormat="1" x14ac:dyDescent="0.25">
      <c r="A2163" s="87" t="s">
        <v>202</v>
      </c>
      <c r="B2163" s="88">
        <v>133000</v>
      </c>
      <c r="C2163" s="88">
        <v>133000</v>
      </c>
      <c r="D2163" s="88">
        <v>16400.21</v>
      </c>
      <c r="E2163" s="183">
        <f t="shared" ref="E2163:E2213" si="36">D2163/C2163*100</f>
        <v>12.330984962406015</v>
      </c>
    </row>
    <row r="2164" spans="1:5" x14ac:dyDescent="0.25">
      <c r="A2164" s="80" t="s">
        <v>52</v>
      </c>
      <c r="B2164" s="75">
        <v>118000</v>
      </c>
      <c r="C2164" s="75">
        <v>118000</v>
      </c>
      <c r="D2164" s="75">
        <v>4445</v>
      </c>
      <c r="E2164" s="182">
        <f t="shared" si="36"/>
        <v>3.7669491525423733</v>
      </c>
    </row>
    <row r="2165" spans="1:5" x14ac:dyDescent="0.25">
      <c r="A2165" s="81" t="s">
        <v>72</v>
      </c>
      <c r="B2165" s="92"/>
      <c r="C2165" s="92"/>
      <c r="D2165" s="77">
        <v>4445</v>
      </c>
      <c r="E2165" s="185"/>
    </row>
    <row r="2166" spans="1:5" x14ac:dyDescent="0.25">
      <c r="A2166" s="80" t="s">
        <v>117</v>
      </c>
      <c r="B2166" s="75">
        <v>15000</v>
      </c>
      <c r="C2166" s="75">
        <v>15000</v>
      </c>
      <c r="D2166" s="75">
        <v>11955.21</v>
      </c>
      <c r="E2166" s="182">
        <f t="shared" si="36"/>
        <v>79.701399999999992</v>
      </c>
    </row>
    <row r="2167" spans="1:5" x14ac:dyDescent="0.25">
      <c r="A2167" s="81" t="s">
        <v>121</v>
      </c>
      <c r="B2167" s="92"/>
      <c r="C2167" s="92"/>
      <c r="D2167" s="77">
        <v>3387.01</v>
      </c>
      <c r="E2167" s="185"/>
    </row>
    <row r="2168" spans="1:5" x14ac:dyDescent="0.25">
      <c r="A2168" s="81" t="s">
        <v>125</v>
      </c>
      <c r="B2168" s="92"/>
      <c r="C2168" s="92"/>
      <c r="D2168" s="77">
        <v>8568.2000000000007</v>
      </c>
      <c r="E2168" s="185"/>
    </row>
    <row r="2169" spans="1:5" s="2" customFormat="1" x14ac:dyDescent="0.25">
      <c r="A2169" s="87" t="s">
        <v>252</v>
      </c>
      <c r="B2169" s="88">
        <v>5000</v>
      </c>
      <c r="C2169" s="88">
        <v>5000</v>
      </c>
      <c r="D2169" s="88">
        <v>0</v>
      </c>
      <c r="E2169" s="183">
        <f t="shared" si="36"/>
        <v>0</v>
      </c>
    </row>
    <row r="2170" spans="1:5" x14ac:dyDescent="0.25">
      <c r="A2170" s="80" t="s">
        <v>52</v>
      </c>
      <c r="B2170" s="75">
        <v>5000</v>
      </c>
      <c r="C2170" s="75">
        <v>5000</v>
      </c>
      <c r="D2170" s="75">
        <v>0</v>
      </c>
      <c r="E2170" s="182">
        <f t="shared" si="36"/>
        <v>0</v>
      </c>
    </row>
    <row r="2171" spans="1:5" x14ac:dyDescent="0.25">
      <c r="A2171" s="80"/>
      <c r="B2171" s="75"/>
      <c r="C2171" s="75"/>
      <c r="D2171" s="75"/>
      <c r="E2171" s="182"/>
    </row>
    <row r="2172" spans="1:5" x14ac:dyDescent="0.25">
      <c r="A2172" s="80"/>
      <c r="B2172" s="75"/>
      <c r="C2172" s="75"/>
      <c r="D2172" s="75"/>
      <c r="E2172" s="182"/>
    </row>
    <row r="2173" spans="1:5" x14ac:dyDescent="0.25">
      <c r="A2173" s="74" t="s">
        <v>594</v>
      </c>
      <c r="B2173" s="75">
        <v>19000</v>
      </c>
      <c r="C2173" s="75">
        <v>19000</v>
      </c>
      <c r="D2173" s="75">
        <v>0</v>
      </c>
      <c r="E2173" s="182">
        <f t="shared" si="36"/>
        <v>0</v>
      </c>
    </row>
    <row r="2174" spans="1:5" s="2" customFormat="1" x14ac:dyDescent="0.25">
      <c r="A2174" s="87" t="s">
        <v>195</v>
      </c>
      <c r="B2174" s="88">
        <v>19000</v>
      </c>
      <c r="C2174" s="88">
        <v>19000</v>
      </c>
      <c r="D2174" s="88">
        <v>0</v>
      </c>
      <c r="E2174" s="183">
        <f t="shared" si="36"/>
        <v>0</v>
      </c>
    </row>
    <row r="2175" spans="1:5" s="2" customFormat="1" x14ac:dyDescent="0.25">
      <c r="A2175" s="87"/>
      <c r="B2175" s="88"/>
      <c r="C2175" s="88"/>
      <c r="D2175" s="93"/>
      <c r="E2175" s="183"/>
    </row>
    <row r="2176" spans="1:5" x14ac:dyDescent="0.25">
      <c r="A2176" s="74" t="s">
        <v>438</v>
      </c>
      <c r="B2176" s="75">
        <v>19000</v>
      </c>
      <c r="C2176" s="75">
        <v>19000</v>
      </c>
      <c r="D2176" s="75">
        <v>0</v>
      </c>
      <c r="E2176" s="182">
        <f t="shared" si="36"/>
        <v>0</v>
      </c>
    </row>
    <row r="2177" spans="1:5" x14ac:dyDescent="0.25">
      <c r="A2177" s="78" t="s">
        <v>625</v>
      </c>
      <c r="B2177" s="79">
        <v>19000</v>
      </c>
      <c r="C2177" s="79">
        <v>19000</v>
      </c>
      <c r="D2177" s="79">
        <v>0</v>
      </c>
      <c r="E2177" s="184">
        <f t="shared" si="36"/>
        <v>0</v>
      </c>
    </row>
    <row r="2178" spans="1:5" s="2" customFormat="1" x14ac:dyDescent="0.25">
      <c r="A2178" s="87" t="s">
        <v>195</v>
      </c>
      <c r="B2178" s="88">
        <v>19000</v>
      </c>
      <c r="C2178" s="88">
        <v>19000</v>
      </c>
      <c r="D2178" s="88">
        <v>0</v>
      </c>
      <c r="E2178" s="183">
        <f t="shared" si="36"/>
        <v>0</v>
      </c>
    </row>
    <row r="2179" spans="1:5" x14ac:dyDescent="0.25">
      <c r="A2179" s="80" t="s">
        <v>45</v>
      </c>
      <c r="B2179" s="75">
        <v>9000</v>
      </c>
      <c r="C2179" s="75">
        <v>9000</v>
      </c>
      <c r="D2179" s="75">
        <v>0</v>
      </c>
      <c r="E2179" s="182">
        <f t="shared" si="36"/>
        <v>0</v>
      </c>
    </row>
    <row r="2180" spans="1:5" x14ac:dyDescent="0.25">
      <c r="A2180" s="80" t="s">
        <v>52</v>
      </c>
      <c r="B2180" s="75">
        <v>7450</v>
      </c>
      <c r="C2180" s="75">
        <v>7450</v>
      </c>
      <c r="D2180" s="75">
        <v>0</v>
      </c>
      <c r="E2180" s="182">
        <f t="shared" si="36"/>
        <v>0</v>
      </c>
    </row>
    <row r="2181" spans="1:5" x14ac:dyDescent="0.25">
      <c r="A2181" s="80" t="s">
        <v>84</v>
      </c>
      <c r="B2181" s="75">
        <v>50</v>
      </c>
      <c r="C2181" s="75">
        <v>50</v>
      </c>
      <c r="D2181" s="75">
        <v>0</v>
      </c>
      <c r="E2181" s="182">
        <f t="shared" si="36"/>
        <v>0</v>
      </c>
    </row>
    <row r="2182" spans="1:5" x14ac:dyDescent="0.25">
      <c r="A2182" s="80" t="s">
        <v>117</v>
      </c>
      <c r="B2182" s="75">
        <v>2500</v>
      </c>
      <c r="C2182" s="75">
        <v>2500</v>
      </c>
      <c r="D2182" s="75">
        <v>0</v>
      </c>
      <c r="E2182" s="182">
        <f t="shared" si="36"/>
        <v>0</v>
      </c>
    </row>
    <row r="2183" spans="1:5" x14ac:dyDescent="0.25">
      <c r="A2183" s="80"/>
      <c r="B2183" s="75"/>
      <c r="C2183" s="75"/>
      <c r="D2183" s="75"/>
      <c r="E2183" s="182"/>
    </row>
    <row r="2184" spans="1:5" x14ac:dyDescent="0.25">
      <c r="A2184" s="80"/>
      <c r="B2184" s="75"/>
      <c r="C2184" s="75"/>
      <c r="D2184" s="75"/>
      <c r="E2184" s="182"/>
    </row>
    <row r="2185" spans="1:5" x14ac:dyDescent="0.25">
      <c r="A2185" s="80"/>
      <c r="B2185" s="75"/>
      <c r="C2185" s="75"/>
      <c r="D2185" s="75"/>
      <c r="E2185" s="182"/>
    </row>
    <row r="2186" spans="1:5" x14ac:dyDescent="0.25">
      <c r="A2186" s="85" t="s">
        <v>256</v>
      </c>
      <c r="B2186" s="86">
        <v>89355612</v>
      </c>
      <c r="C2186" s="86">
        <v>89475612</v>
      </c>
      <c r="D2186" s="86">
        <v>72712772.909999996</v>
      </c>
      <c r="E2186" s="181">
        <f t="shared" si="36"/>
        <v>81.265465845598243</v>
      </c>
    </row>
    <row r="2187" spans="1:5" ht="14.25" customHeight="1" x14ac:dyDescent="0.25">
      <c r="A2187" s="74" t="s">
        <v>257</v>
      </c>
      <c r="B2187" s="75">
        <v>1074190</v>
      </c>
      <c r="C2187" s="75">
        <v>1074190</v>
      </c>
      <c r="D2187" s="75">
        <v>877620.86</v>
      </c>
      <c r="E2187" s="182">
        <f t="shared" si="36"/>
        <v>81.700710302646641</v>
      </c>
    </row>
    <row r="2188" spans="1:5" s="2" customFormat="1" ht="14.25" customHeight="1" x14ac:dyDescent="0.25">
      <c r="A2188" s="87" t="s">
        <v>195</v>
      </c>
      <c r="B2188" s="88">
        <v>906042</v>
      </c>
      <c r="C2188" s="88">
        <v>906042</v>
      </c>
      <c r="D2188" s="88">
        <v>747485.6</v>
      </c>
      <c r="E2188" s="183">
        <f t="shared" si="36"/>
        <v>82.500104851651471</v>
      </c>
    </row>
    <row r="2189" spans="1:5" s="2" customFormat="1" ht="14.25" customHeight="1" x14ac:dyDescent="0.25">
      <c r="A2189" s="87" t="s">
        <v>199</v>
      </c>
      <c r="B2189" s="88">
        <v>18148</v>
      </c>
      <c r="C2189" s="88">
        <v>18148</v>
      </c>
      <c r="D2189" s="88">
        <v>5154.3599999999997</v>
      </c>
      <c r="E2189" s="183">
        <f t="shared" si="36"/>
        <v>28.40180736169275</v>
      </c>
    </row>
    <row r="2190" spans="1:5" s="2" customFormat="1" ht="14.25" customHeight="1" x14ac:dyDescent="0.25">
      <c r="A2190" s="87" t="s">
        <v>200</v>
      </c>
      <c r="B2190" s="88">
        <v>150000</v>
      </c>
      <c r="C2190" s="88">
        <v>150000</v>
      </c>
      <c r="D2190" s="88">
        <v>124980.9</v>
      </c>
      <c r="E2190" s="183">
        <f t="shared" si="36"/>
        <v>83.320599999999999</v>
      </c>
    </row>
    <row r="2191" spans="1:5" s="2" customFormat="1" ht="14.25" customHeight="1" x14ac:dyDescent="0.25">
      <c r="A2191" s="87"/>
      <c r="B2191" s="88"/>
      <c r="C2191" s="88"/>
      <c r="D2191" s="88"/>
      <c r="E2191" s="183"/>
    </row>
    <row r="2192" spans="1:5" ht="14.25" customHeight="1" x14ac:dyDescent="0.25">
      <c r="A2192" s="74" t="s">
        <v>378</v>
      </c>
      <c r="B2192" s="75">
        <v>26850</v>
      </c>
      <c r="C2192" s="75">
        <v>26850</v>
      </c>
      <c r="D2192" s="75">
        <v>12490.9</v>
      </c>
      <c r="E2192" s="182">
        <f t="shared" si="36"/>
        <v>46.52104283054004</v>
      </c>
    </row>
    <row r="2193" spans="1:5" ht="14.25" customHeight="1" x14ac:dyDescent="0.25">
      <c r="A2193" s="78" t="s">
        <v>379</v>
      </c>
      <c r="B2193" s="79">
        <v>26850</v>
      </c>
      <c r="C2193" s="79">
        <v>26850</v>
      </c>
      <c r="D2193" s="79">
        <v>12490.9</v>
      </c>
      <c r="E2193" s="184">
        <f t="shared" si="36"/>
        <v>46.52104283054004</v>
      </c>
    </row>
    <row r="2194" spans="1:5" s="2" customFormat="1" ht="14.25" customHeight="1" x14ac:dyDescent="0.25">
      <c r="A2194" s="87" t="s">
        <v>195</v>
      </c>
      <c r="B2194" s="88">
        <v>26850</v>
      </c>
      <c r="C2194" s="88">
        <v>26850</v>
      </c>
      <c r="D2194" s="88">
        <v>12490.9</v>
      </c>
      <c r="E2194" s="183">
        <f t="shared" si="36"/>
        <v>46.52104283054004</v>
      </c>
    </row>
    <row r="2195" spans="1:5" ht="14.25" customHeight="1" x14ac:dyDescent="0.25">
      <c r="A2195" s="80" t="s">
        <v>45</v>
      </c>
      <c r="B2195" s="75">
        <v>14935</v>
      </c>
      <c r="C2195" s="75">
        <v>14935</v>
      </c>
      <c r="D2195" s="75">
        <v>5892.11</v>
      </c>
      <c r="E2195" s="182">
        <f t="shared" si="36"/>
        <v>39.451690659524601</v>
      </c>
    </row>
    <row r="2196" spans="1:5" ht="14.25" customHeight="1" x14ac:dyDescent="0.25">
      <c r="A2196" s="81" t="s">
        <v>49</v>
      </c>
      <c r="B2196" s="92"/>
      <c r="C2196" s="92"/>
      <c r="D2196" s="77">
        <v>5892.11</v>
      </c>
      <c r="E2196" s="185"/>
    </row>
    <row r="2197" spans="1:5" ht="14.25" customHeight="1" x14ac:dyDescent="0.25">
      <c r="A2197" s="80" t="s">
        <v>52</v>
      </c>
      <c r="B2197" s="75">
        <v>10615</v>
      </c>
      <c r="C2197" s="75">
        <v>10615</v>
      </c>
      <c r="D2197" s="75">
        <v>6598.79</v>
      </c>
      <c r="E2197" s="182">
        <f t="shared" si="36"/>
        <v>62.164766839378238</v>
      </c>
    </row>
    <row r="2198" spans="1:5" ht="14.25" customHeight="1" x14ac:dyDescent="0.25">
      <c r="A2198" s="81" t="s">
        <v>54</v>
      </c>
      <c r="B2198" s="92"/>
      <c r="C2198" s="92"/>
      <c r="D2198" s="77">
        <v>1399.71</v>
      </c>
      <c r="E2198" s="185"/>
    </row>
    <row r="2199" spans="1:5" ht="14.25" customHeight="1" x14ac:dyDescent="0.25">
      <c r="A2199" s="81" t="s">
        <v>56</v>
      </c>
      <c r="B2199" s="92"/>
      <c r="C2199" s="92"/>
      <c r="D2199" s="77">
        <v>3051.25</v>
      </c>
      <c r="E2199" s="185"/>
    </row>
    <row r="2200" spans="1:5" ht="14.25" customHeight="1" x14ac:dyDescent="0.25">
      <c r="A2200" s="81" t="s">
        <v>59</v>
      </c>
      <c r="B2200" s="92"/>
      <c r="C2200" s="92"/>
      <c r="D2200" s="77">
        <v>1669.69</v>
      </c>
      <c r="E2200" s="185"/>
    </row>
    <row r="2201" spans="1:5" ht="14.25" customHeight="1" x14ac:dyDescent="0.25">
      <c r="A2201" s="81" t="s">
        <v>74</v>
      </c>
      <c r="B2201" s="92"/>
      <c r="C2201" s="92"/>
      <c r="D2201" s="77">
        <v>30</v>
      </c>
      <c r="E2201" s="185"/>
    </row>
    <row r="2202" spans="1:5" ht="14.25" customHeight="1" x14ac:dyDescent="0.25">
      <c r="A2202" s="81" t="s">
        <v>80</v>
      </c>
      <c r="B2202" s="92"/>
      <c r="C2202" s="92"/>
      <c r="D2202" s="77">
        <v>448.14</v>
      </c>
      <c r="E2202" s="185"/>
    </row>
    <row r="2203" spans="1:5" ht="14.25" customHeight="1" x14ac:dyDescent="0.25">
      <c r="A2203" s="80" t="s">
        <v>102</v>
      </c>
      <c r="B2203" s="75">
        <v>1300</v>
      </c>
      <c r="C2203" s="75">
        <v>1300</v>
      </c>
      <c r="D2203" s="75">
        <v>0</v>
      </c>
      <c r="E2203" s="182">
        <f t="shared" si="36"/>
        <v>0</v>
      </c>
    </row>
    <row r="2204" spans="1:5" ht="14.25" customHeight="1" x14ac:dyDescent="0.25">
      <c r="A2204" s="80"/>
      <c r="B2204" s="75"/>
      <c r="C2204" s="75"/>
      <c r="D2204" s="75"/>
      <c r="E2204" s="182"/>
    </row>
    <row r="2205" spans="1:5" ht="14.25" customHeight="1" x14ac:dyDescent="0.25">
      <c r="A2205" s="74" t="s">
        <v>387</v>
      </c>
      <c r="B2205" s="75">
        <v>18818</v>
      </c>
      <c r="C2205" s="75">
        <v>18818</v>
      </c>
      <c r="D2205" s="75">
        <v>5776.86</v>
      </c>
      <c r="E2205" s="182">
        <f t="shared" si="36"/>
        <v>30.69858645977256</v>
      </c>
    </row>
    <row r="2206" spans="1:5" ht="14.25" customHeight="1" x14ac:dyDescent="0.25">
      <c r="A2206" s="78" t="s">
        <v>483</v>
      </c>
      <c r="B2206" s="79">
        <v>18818</v>
      </c>
      <c r="C2206" s="79">
        <v>18818</v>
      </c>
      <c r="D2206" s="79">
        <v>5776.86</v>
      </c>
      <c r="E2206" s="184">
        <f t="shared" si="36"/>
        <v>30.69858645977256</v>
      </c>
    </row>
    <row r="2207" spans="1:5" s="2" customFormat="1" ht="14.25" customHeight="1" x14ac:dyDescent="0.25">
      <c r="A2207" s="87" t="s">
        <v>195</v>
      </c>
      <c r="B2207" s="88">
        <v>670</v>
      </c>
      <c r="C2207" s="88">
        <v>670</v>
      </c>
      <c r="D2207" s="88">
        <v>622.5</v>
      </c>
      <c r="E2207" s="183">
        <f t="shared" si="36"/>
        <v>92.910447761194021</v>
      </c>
    </row>
    <row r="2208" spans="1:5" ht="14.25" customHeight="1" x14ac:dyDescent="0.25">
      <c r="A2208" s="80" t="s">
        <v>52</v>
      </c>
      <c r="B2208" s="75">
        <v>670</v>
      </c>
      <c r="C2208" s="75">
        <v>670</v>
      </c>
      <c r="D2208" s="75">
        <v>622.5</v>
      </c>
      <c r="E2208" s="182">
        <f t="shared" si="36"/>
        <v>92.910447761194021</v>
      </c>
    </row>
    <row r="2209" spans="1:5" ht="14.25" customHeight="1" x14ac:dyDescent="0.25">
      <c r="A2209" s="81" t="s">
        <v>68</v>
      </c>
      <c r="B2209" s="92"/>
      <c r="C2209" s="92"/>
      <c r="D2209" s="77">
        <v>7.5</v>
      </c>
      <c r="E2209" s="185"/>
    </row>
    <row r="2210" spans="1:5" ht="14.25" customHeight="1" x14ac:dyDescent="0.25">
      <c r="A2210" s="81" t="s">
        <v>72</v>
      </c>
      <c r="B2210" s="92"/>
      <c r="C2210" s="92"/>
      <c r="D2210" s="77">
        <v>510</v>
      </c>
      <c r="E2210" s="185"/>
    </row>
    <row r="2211" spans="1:5" ht="14.25" customHeight="1" x14ac:dyDescent="0.25">
      <c r="A2211" s="81" t="s">
        <v>80</v>
      </c>
      <c r="B2211" s="92"/>
      <c r="C2211" s="92"/>
      <c r="D2211" s="77">
        <v>105</v>
      </c>
      <c r="E2211" s="185"/>
    </row>
    <row r="2212" spans="1:5" s="2" customFormat="1" ht="14.25" customHeight="1" x14ac:dyDescent="0.25">
      <c r="A2212" s="87" t="s">
        <v>199</v>
      </c>
      <c r="B2212" s="88">
        <v>18148</v>
      </c>
      <c r="C2212" s="88">
        <v>18148</v>
      </c>
      <c r="D2212" s="88">
        <v>5154.3599999999997</v>
      </c>
      <c r="E2212" s="183">
        <f t="shared" si="36"/>
        <v>28.40180736169275</v>
      </c>
    </row>
    <row r="2213" spans="1:5" ht="14.25" customHeight="1" x14ac:dyDescent="0.25">
      <c r="A2213" s="80" t="s">
        <v>52</v>
      </c>
      <c r="B2213" s="75">
        <v>18148</v>
      </c>
      <c r="C2213" s="75">
        <v>18148</v>
      </c>
      <c r="D2213" s="75">
        <v>5154.3599999999997</v>
      </c>
      <c r="E2213" s="182">
        <f t="shared" si="36"/>
        <v>28.40180736169275</v>
      </c>
    </row>
    <row r="2214" spans="1:5" ht="14.25" customHeight="1" x14ac:dyDescent="0.25">
      <c r="A2214" s="81" t="s">
        <v>68</v>
      </c>
      <c r="B2214" s="92"/>
      <c r="C2214" s="92"/>
      <c r="D2214" s="77">
        <v>67.5</v>
      </c>
      <c r="E2214" s="185"/>
    </row>
    <row r="2215" spans="1:5" ht="14.25" customHeight="1" x14ac:dyDescent="0.25">
      <c r="A2215" s="81" t="s">
        <v>72</v>
      </c>
      <c r="B2215" s="92"/>
      <c r="C2215" s="92"/>
      <c r="D2215" s="77">
        <v>4590</v>
      </c>
      <c r="E2215" s="185"/>
    </row>
    <row r="2216" spans="1:5" ht="14.25" customHeight="1" x14ac:dyDescent="0.25">
      <c r="A2216" s="81" t="s">
        <v>80</v>
      </c>
      <c r="B2216" s="92"/>
      <c r="C2216" s="92"/>
      <c r="D2216" s="77">
        <v>496.86</v>
      </c>
      <c r="E2216" s="185"/>
    </row>
    <row r="2217" spans="1:5" ht="7.5" customHeight="1" x14ac:dyDescent="0.25">
      <c r="A2217" s="81"/>
      <c r="B2217" s="92"/>
      <c r="C2217" s="92"/>
      <c r="D2217" s="77"/>
      <c r="E2217" s="185"/>
    </row>
    <row r="2218" spans="1:5" ht="14.25" customHeight="1" x14ac:dyDescent="0.25">
      <c r="A2218" s="74" t="s">
        <v>496</v>
      </c>
      <c r="B2218" s="75">
        <v>181830</v>
      </c>
      <c r="C2218" s="75">
        <v>181830</v>
      </c>
      <c r="D2218" s="75">
        <v>158045.48000000001</v>
      </c>
      <c r="E2218" s="182">
        <f t="shared" ref="E2218:E2279" si="37">D2218/C2218*100</f>
        <v>86.919364241324317</v>
      </c>
    </row>
    <row r="2219" spans="1:5" ht="14.25" customHeight="1" x14ac:dyDescent="0.25">
      <c r="A2219" s="78" t="s">
        <v>497</v>
      </c>
      <c r="B2219" s="79">
        <v>11000</v>
      </c>
      <c r="C2219" s="79">
        <v>11000</v>
      </c>
      <c r="D2219" s="79">
        <v>11000</v>
      </c>
      <c r="E2219" s="184">
        <f t="shared" si="37"/>
        <v>100</v>
      </c>
    </row>
    <row r="2220" spans="1:5" s="2" customFormat="1" ht="14.25" customHeight="1" x14ac:dyDescent="0.25">
      <c r="A2220" s="87" t="s">
        <v>195</v>
      </c>
      <c r="B2220" s="88">
        <v>11000</v>
      </c>
      <c r="C2220" s="88">
        <v>11000</v>
      </c>
      <c r="D2220" s="88">
        <v>11000</v>
      </c>
      <c r="E2220" s="183">
        <f t="shared" si="37"/>
        <v>100</v>
      </c>
    </row>
    <row r="2221" spans="1:5" ht="14.25" customHeight="1" x14ac:dyDescent="0.25">
      <c r="A2221" s="80" t="s">
        <v>52</v>
      </c>
      <c r="B2221" s="75">
        <v>11000</v>
      </c>
      <c r="C2221" s="75">
        <v>11000</v>
      </c>
      <c r="D2221" s="75">
        <v>11000</v>
      </c>
      <c r="E2221" s="182">
        <f t="shared" si="37"/>
        <v>100</v>
      </c>
    </row>
    <row r="2222" spans="1:5" ht="14.25" customHeight="1" x14ac:dyDescent="0.25">
      <c r="A2222" s="81" t="s">
        <v>71</v>
      </c>
      <c r="B2222" s="92"/>
      <c r="C2222" s="92"/>
      <c r="D2222" s="77">
        <v>11000</v>
      </c>
      <c r="E2222" s="185"/>
    </row>
    <row r="2223" spans="1:5" ht="14.25" customHeight="1" x14ac:dyDescent="0.25">
      <c r="A2223" s="78" t="s">
        <v>498</v>
      </c>
      <c r="B2223" s="79">
        <v>71730</v>
      </c>
      <c r="C2223" s="79">
        <v>71730</v>
      </c>
      <c r="D2223" s="79">
        <v>50206.55</v>
      </c>
      <c r="E2223" s="184">
        <f t="shared" si="37"/>
        <v>69.993796180119887</v>
      </c>
    </row>
    <row r="2224" spans="1:5" s="2" customFormat="1" ht="14.25" customHeight="1" x14ac:dyDescent="0.25">
      <c r="A2224" s="87" t="s">
        <v>195</v>
      </c>
      <c r="B2224" s="88">
        <v>71730</v>
      </c>
      <c r="C2224" s="88">
        <v>71730</v>
      </c>
      <c r="D2224" s="88">
        <v>50206.55</v>
      </c>
      <c r="E2224" s="183">
        <f t="shared" si="37"/>
        <v>69.993796180119887</v>
      </c>
    </row>
    <row r="2225" spans="1:5" ht="14.25" customHeight="1" x14ac:dyDescent="0.25">
      <c r="A2225" s="80" t="s">
        <v>52</v>
      </c>
      <c r="B2225" s="75">
        <v>71730</v>
      </c>
      <c r="C2225" s="75">
        <v>71730</v>
      </c>
      <c r="D2225" s="75">
        <v>50206.55</v>
      </c>
      <c r="E2225" s="182">
        <f t="shared" si="37"/>
        <v>69.993796180119887</v>
      </c>
    </row>
    <row r="2226" spans="1:5" ht="14.25" customHeight="1" x14ac:dyDescent="0.25">
      <c r="A2226" s="81" t="s">
        <v>59</v>
      </c>
      <c r="B2226" s="92"/>
      <c r="C2226" s="92"/>
      <c r="D2226" s="77">
        <v>1023.75</v>
      </c>
      <c r="E2226" s="185"/>
    </row>
    <row r="2227" spans="1:5" ht="14.25" customHeight="1" x14ac:dyDescent="0.25">
      <c r="A2227" s="81" t="s">
        <v>71</v>
      </c>
      <c r="B2227" s="92"/>
      <c r="C2227" s="92"/>
      <c r="D2227" s="77">
        <v>49182.8</v>
      </c>
      <c r="E2227" s="185"/>
    </row>
    <row r="2228" spans="1:5" x14ac:dyDescent="0.25">
      <c r="A2228" s="78" t="s">
        <v>499</v>
      </c>
      <c r="B2228" s="79">
        <v>300</v>
      </c>
      <c r="C2228" s="79">
        <v>300</v>
      </c>
      <c r="D2228" s="79">
        <v>103.66</v>
      </c>
      <c r="E2228" s="184">
        <f t="shared" si="37"/>
        <v>34.553333333333327</v>
      </c>
    </row>
    <row r="2229" spans="1:5" s="2" customFormat="1" x14ac:dyDescent="0.25">
      <c r="A2229" s="87" t="s">
        <v>195</v>
      </c>
      <c r="B2229" s="88">
        <v>300</v>
      </c>
      <c r="C2229" s="88">
        <v>300</v>
      </c>
      <c r="D2229" s="88">
        <v>103.66</v>
      </c>
      <c r="E2229" s="183">
        <f t="shared" si="37"/>
        <v>34.553333333333327</v>
      </c>
    </row>
    <row r="2230" spans="1:5" ht="13.5" customHeight="1" x14ac:dyDescent="0.25">
      <c r="A2230" s="80" t="s">
        <v>52</v>
      </c>
      <c r="B2230" s="75">
        <v>300</v>
      </c>
      <c r="C2230" s="75">
        <v>300</v>
      </c>
      <c r="D2230" s="75">
        <v>103.66</v>
      </c>
      <c r="E2230" s="182">
        <f t="shared" si="37"/>
        <v>34.553333333333327</v>
      </c>
    </row>
    <row r="2231" spans="1:5" ht="13.5" customHeight="1" x14ac:dyDescent="0.25">
      <c r="A2231" s="81" t="s">
        <v>78</v>
      </c>
      <c r="B2231" s="92"/>
      <c r="C2231" s="92"/>
      <c r="D2231" s="77">
        <v>103.66</v>
      </c>
      <c r="E2231" s="185"/>
    </row>
    <row r="2232" spans="1:5" x14ac:dyDescent="0.25">
      <c r="A2232" s="78" t="s">
        <v>500</v>
      </c>
      <c r="B2232" s="79">
        <v>5200</v>
      </c>
      <c r="C2232" s="79">
        <v>5200</v>
      </c>
      <c r="D2232" s="79">
        <v>3142.47</v>
      </c>
      <c r="E2232" s="184">
        <f t="shared" si="37"/>
        <v>60.432115384615379</v>
      </c>
    </row>
    <row r="2233" spans="1:5" s="2" customFormat="1" x14ac:dyDescent="0.25">
      <c r="A2233" s="87" t="s">
        <v>195</v>
      </c>
      <c r="B2233" s="88">
        <v>5200</v>
      </c>
      <c r="C2233" s="88">
        <v>5200</v>
      </c>
      <c r="D2233" s="88">
        <v>3142.47</v>
      </c>
      <c r="E2233" s="183">
        <f t="shared" si="37"/>
        <v>60.432115384615379</v>
      </c>
    </row>
    <row r="2234" spans="1:5" ht="13.5" customHeight="1" x14ac:dyDescent="0.25">
      <c r="A2234" s="80" t="s">
        <v>52</v>
      </c>
      <c r="B2234" s="75">
        <v>5200</v>
      </c>
      <c r="C2234" s="75">
        <v>5200</v>
      </c>
      <c r="D2234" s="75">
        <v>3142.47</v>
      </c>
      <c r="E2234" s="182">
        <f t="shared" si="37"/>
        <v>60.432115384615379</v>
      </c>
    </row>
    <row r="2235" spans="1:5" ht="13.5" customHeight="1" x14ac:dyDescent="0.25">
      <c r="A2235" s="81" t="s">
        <v>66</v>
      </c>
      <c r="B2235" s="92"/>
      <c r="C2235" s="92"/>
      <c r="D2235" s="77">
        <v>40</v>
      </c>
      <c r="E2235" s="185"/>
    </row>
    <row r="2236" spans="1:5" ht="13.5" customHeight="1" x14ac:dyDescent="0.25">
      <c r="A2236" s="81" t="s">
        <v>68</v>
      </c>
      <c r="B2236" s="92"/>
      <c r="C2236" s="92"/>
      <c r="D2236" s="77">
        <v>37.5</v>
      </c>
      <c r="E2236" s="185"/>
    </row>
    <row r="2237" spans="1:5" ht="13.5" customHeight="1" x14ac:dyDescent="0.25">
      <c r="A2237" s="81" t="s">
        <v>70</v>
      </c>
      <c r="B2237" s="92"/>
      <c r="C2237" s="92"/>
      <c r="D2237" s="77">
        <v>1337</v>
      </c>
      <c r="E2237" s="185"/>
    </row>
    <row r="2238" spans="1:5" ht="13.5" customHeight="1" x14ac:dyDescent="0.25">
      <c r="A2238" s="81" t="s">
        <v>78</v>
      </c>
      <c r="B2238" s="92"/>
      <c r="C2238" s="92"/>
      <c r="D2238" s="77">
        <v>430.83</v>
      </c>
      <c r="E2238" s="185"/>
    </row>
    <row r="2239" spans="1:5" ht="13.5" customHeight="1" x14ac:dyDescent="0.25">
      <c r="A2239" s="81" t="s">
        <v>80</v>
      </c>
      <c r="B2239" s="92"/>
      <c r="C2239" s="92"/>
      <c r="D2239" s="77">
        <v>1297.1400000000001</v>
      </c>
      <c r="E2239" s="185"/>
    </row>
    <row r="2240" spans="1:5" x14ac:dyDescent="0.25">
      <c r="A2240" s="78" t="s">
        <v>501</v>
      </c>
      <c r="B2240" s="79">
        <v>78000</v>
      </c>
      <c r="C2240" s="79">
        <v>78000</v>
      </c>
      <c r="D2240" s="79">
        <v>77992.81</v>
      </c>
      <c r="E2240" s="184">
        <f t="shared" si="37"/>
        <v>99.990782051282039</v>
      </c>
    </row>
    <row r="2241" spans="1:5" s="2" customFormat="1" ht="13.5" customHeight="1" x14ac:dyDescent="0.25">
      <c r="A2241" s="87" t="s">
        <v>195</v>
      </c>
      <c r="B2241" s="88">
        <v>78000</v>
      </c>
      <c r="C2241" s="88">
        <v>78000</v>
      </c>
      <c r="D2241" s="88">
        <v>77992.81</v>
      </c>
      <c r="E2241" s="183">
        <f t="shared" si="37"/>
        <v>99.990782051282039</v>
      </c>
    </row>
    <row r="2242" spans="1:5" ht="13.5" customHeight="1" x14ac:dyDescent="0.25">
      <c r="A2242" s="80" t="s">
        <v>52</v>
      </c>
      <c r="B2242" s="75">
        <v>78000</v>
      </c>
      <c r="C2242" s="75">
        <v>78000</v>
      </c>
      <c r="D2242" s="75">
        <v>77992.81</v>
      </c>
      <c r="E2242" s="182">
        <f t="shared" si="37"/>
        <v>99.990782051282039</v>
      </c>
    </row>
    <row r="2243" spans="1:5" ht="13.5" customHeight="1" x14ac:dyDescent="0.25">
      <c r="A2243" s="81" t="s">
        <v>71</v>
      </c>
      <c r="B2243" s="92"/>
      <c r="C2243" s="92"/>
      <c r="D2243" s="77">
        <v>77992.81</v>
      </c>
      <c r="E2243" s="185"/>
    </row>
    <row r="2244" spans="1:5" x14ac:dyDescent="0.25">
      <c r="A2244" s="78" t="s">
        <v>502</v>
      </c>
      <c r="B2244" s="79">
        <v>6600</v>
      </c>
      <c r="C2244" s="79">
        <v>6600</v>
      </c>
      <c r="D2244" s="79">
        <v>6599.99</v>
      </c>
      <c r="E2244" s="184">
        <f t="shared" si="37"/>
        <v>99.999848484848485</v>
      </c>
    </row>
    <row r="2245" spans="1:5" s="2" customFormat="1" ht="13.5" customHeight="1" x14ac:dyDescent="0.25">
      <c r="A2245" s="87" t="s">
        <v>195</v>
      </c>
      <c r="B2245" s="88">
        <v>6600</v>
      </c>
      <c r="C2245" s="88">
        <v>6600</v>
      </c>
      <c r="D2245" s="88">
        <v>6599.99</v>
      </c>
      <c r="E2245" s="183">
        <f t="shared" si="37"/>
        <v>99.999848484848485</v>
      </c>
    </row>
    <row r="2246" spans="1:5" ht="13.5" customHeight="1" x14ac:dyDescent="0.25">
      <c r="A2246" s="80" t="s">
        <v>52</v>
      </c>
      <c r="B2246" s="75">
        <v>6600</v>
      </c>
      <c r="C2246" s="75">
        <v>6600</v>
      </c>
      <c r="D2246" s="75">
        <v>6599.99</v>
      </c>
      <c r="E2246" s="182">
        <f t="shared" si="37"/>
        <v>99.999848484848485</v>
      </c>
    </row>
    <row r="2247" spans="1:5" ht="13.5" customHeight="1" x14ac:dyDescent="0.25">
      <c r="A2247" s="81" t="s">
        <v>71</v>
      </c>
      <c r="B2247" s="92"/>
      <c r="C2247" s="92"/>
      <c r="D2247" s="77">
        <v>6599.99</v>
      </c>
      <c r="E2247" s="185"/>
    </row>
    <row r="2248" spans="1:5" x14ac:dyDescent="0.25">
      <c r="A2248" s="78" t="s">
        <v>503</v>
      </c>
      <c r="B2248" s="79">
        <v>9000</v>
      </c>
      <c r="C2248" s="79">
        <v>9000</v>
      </c>
      <c r="D2248" s="79">
        <v>9000</v>
      </c>
      <c r="E2248" s="184">
        <f t="shared" si="37"/>
        <v>100</v>
      </c>
    </row>
    <row r="2249" spans="1:5" s="2" customFormat="1" ht="13.5" customHeight="1" x14ac:dyDescent="0.25">
      <c r="A2249" s="87" t="s">
        <v>195</v>
      </c>
      <c r="B2249" s="88">
        <v>9000</v>
      </c>
      <c r="C2249" s="88">
        <v>9000</v>
      </c>
      <c r="D2249" s="88">
        <v>9000</v>
      </c>
      <c r="E2249" s="183">
        <f t="shared" si="37"/>
        <v>100</v>
      </c>
    </row>
    <row r="2250" spans="1:5" ht="13.5" customHeight="1" x14ac:dyDescent="0.25">
      <c r="A2250" s="80" t="s">
        <v>52</v>
      </c>
      <c r="B2250" s="75">
        <v>9000</v>
      </c>
      <c r="C2250" s="75">
        <v>9000</v>
      </c>
      <c r="D2250" s="75">
        <v>9000</v>
      </c>
      <c r="E2250" s="182">
        <f t="shared" si="37"/>
        <v>100</v>
      </c>
    </row>
    <row r="2251" spans="1:5" ht="13.5" customHeight="1" x14ac:dyDescent="0.25">
      <c r="A2251" s="81" t="s">
        <v>71</v>
      </c>
      <c r="B2251" s="92"/>
      <c r="C2251" s="92"/>
      <c r="D2251" s="77">
        <v>9000</v>
      </c>
      <c r="E2251" s="185"/>
    </row>
    <row r="2252" spans="1:5" ht="13.5" customHeight="1" x14ac:dyDescent="0.25">
      <c r="A2252" s="81"/>
      <c r="B2252" s="92"/>
      <c r="C2252" s="92"/>
      <c r="D2252" s="77"/>
      <c r="E2252" s="185"/>
    </row>
    <row r="2253" spans="1:5" x14ac:dyDescent="0.25">
      <c r="A2253" s="74" t="s">
        <v>504</v>
      </c>
      <c r="B2253" s="75">
        <v>110615</v>
      </c>
      <c r="C2253" s="75">
        <v>110615</v>
      </c>
      <c r="D2253" s="75">
        <v>57142.26</v>
      </c>
      <c r="E2253" s="182">
        <f t="shared" si="37"/>
        <v>51.658690051078061</v>
      </c>
    </row>
    <row r="2254" spans="1:5" ht="13.5" customHeight="1" x14ac:dyDescent="0.25">
      <c r="A2254" s="78" t="s">
        <v>506</v>
      </c>
      <c r="B2254" s="79">
        <v>3500</v>
      </c>
      <c r="C2254" s="79">
        <v>3500</v>
      </c>
      <c r="D2254" s="79">
        <v>1818.51</v>
      </c>
      <c r="E2254" s="184">
        <f t="shared" si="37"/>
        <v>51.957428571428579</v>
      </c>
    </row>
    <row r="2255" spans="1:5" s="2" customFormat="1" ht="13.5" customHeight="1" x14ac:dyDescent="0.25">
      <c r="A2255" s="87" t="s">
        <v>195</v>
      </c>
      <c r="B2255" s="88">
        <v>3500</v>
      </c>
      <c r="C2255" s="88">
        <v>3500</v>
      </c>
      <c r="D2255" s="88">
        <v>1818.51</v>
      </c>
      <c r="E2255" s="183">
        <f t="shared" si="37"/>
        <v>51.957428571428579</v>
      </c>
    </row>
    <row r="2256" spans="1:5" ht="13.5" customHeight="1" x14ac:dyDescent="0.25">
      <c r="A2256" s="80" t="s">
        <v>52</v>
      </c>
      <c r="B2256" s="75">
        <v>3500</v>
      </c>
      <c r="C2256" s="75">
        <v>3500</v>
      </c>
      <c r="D2256" s="75">
        <v>1818.51</v>
      </c>
      <c r="E2256" s="182">
        <f t="shared" si="37"/>
        <v>51.957428571428579</v>
      </c>
    </row>
    <row r="2257" spans="1:5" ht="13.5" customHeight="1" x14ac:dyDescent="0.25">
      <c r="A2257" s="81" t="s">
        <v>72</v>
      </c>
      <c r="B2257" s="92"/>
      <c r="C2257" s="92"/>
      <c r="D2257" s="77">
        <v>1287.31</v>
      </c>
      <c r="E2257" s="185"/>
    </row>
    <row r="2258" spans="1:5" ht="13.5" customHeight="1" x14ac:dyDescent="0.25">
      <c r="A2258" s="81" t="s">
        <v>78</v>
      </c>
      <c r="B2258" s="92"/>
      <c r="C2258" s="92"/>
      <c r="D2258" s="77">
        <v>105.08</v>
      </c>
      <c r="E2258" s="185"/>
    </row>
    <row r="2259" spans="1:5" ht="13.5" customHeight="1" x14ac:dyDescent="0.25">
      <c r="A2259" s="81" t="s">
        <v>80</v>
      </c>
      <c r="B2259" s="92"/>
      <c r="C2259" s="92"/>
      <c r="D2259" s="77">
        <v>426.12</v>
      </c>
      <c r="E2259" s="185"/>
    </row>
    <row r="2260" spans="1:5" x14ac:dyDescent="0.25">
      <c r="A2260" s="78" t="s">
        <v>508</v>
      </c>
      <c r="B2260" s="79">
        <v>7100</v>
      </c>
      <c r="C2260" s="79">
        <v>7100</v>
      </c>
      <c r="D2260" s="79">
        <v>7100</v>
      </c>
      <c r="E2260" s="184">
        <f t="shared" si="37"/>
        <v>100</v>
      </c>
    </row>
    <row r="2261" spans="1:5" s="2" customFormat="1" ht="13.5" customHeight="1" x14ac:dyDescent="0.25">
      <c r="A2261" s="87" t="s">
        <v>195</v>
      </c>
      <c r="B2261" s="88">
        <v>7100</v>
      </c>
      <c r="C2261" s="88">
        <v>7100</v>
      </c>
      <c r="D2261" s="88">
        <v>7100</v>
      </c>
      <c r="E2261" s="183">
        <f t="shared" si="37"/>
        <v>100</v>
      </c>
    </row>
    <row r="2262" spans="1:5" ht="13.5" customHeight="1" x14ac:dyDescent="0.25">
      <c r="A2262" s="80" t="s">
        <v>96</v>
      </c>
      <c r="B2262" s="75">
        <v>7100</v>
      </c>
      <c r="C2262" s="75">
        <v>7100</v>
      </c>
      <c r="D2262" s="75">
        <v>7100</v>
      </c>
      <c r="E2262" s="182">
        <f t="shared" si="37"/>
        <v>100</v>
      </c>
    </row>
    <row r="2263" spans="1:5" ht="13.5" customHeight="1" x14ac:dyDescent="0.25">
      <c r="A2263" s="81" t="s">
        <v>282</v>
      </c>
      <c r="B2263" s="92"/>
      <c r="C2263" s="92"/>
      <c r="D2263" s="77">
        <v>7100</v>
      </c>
      <c r="E2263" s="185"/>
    </row>
    <row r="2264" spans="1:5" x14ac:dyDescent="0.25">
      <c r="A2264" s="78" t="s">
        <v>509</v>
      </c>
      <c r="B2264" s="79">
        <v>34315</v>
      </c>
      <c r="C2264" s="79">
        <v>34315</v>
      </c>
      <c r="D2264" s="79">
        <v>18209.84</v>
      </c>
      <c r="E2264" s="184">
        <f t="shared" si="37"/>
        <v>53.066705522366306</v>
      </c>
    </row>
    <row r="2265" spans="1:5" s="2" customFormat="1" ht="13.5" customHeight="1" x14ac:dyDescent="0.25">
      <c r="A2265" s="87" t="s">
        <v>195</v>
      </c>
      <c r="B2265" s="88">
        <v>34315</v>
      </c>
      <c r="C2265" s="88">
        <v>34315</v>
      </c>
      <c r="D2265" s="88">
        <v>18209.84</v>
      </c>
      <c r="E2265" s="183">
        <f t="shared" si="37"/>
        <v>53.066705522366306</v>
      </c>
    </row>
    <row r="2266" spans="1:5" ht="13.5" customHeight="1" x14ac:dyDescent="0.25">
      <c r="A2266" s="80" t="s">
        <v>52</v>
      </c>
      <c r="B2266" s="75">
        <v>20000</v>
      </c>
      <c r="C2266" s="75">
        <v>20000</v>
      </c>
      <c r="D2266" s="75">
        <v>5126.25</v>
      </c>
      <c r="E2266" s="182">
        <f t="shared" si="37"/>
        <v>25.631250000000001</v>
      </c>
    </row>
    <row r="2267" spans="1:5" ht="13.5" customHeight="1" x14ac:dyDescent="0.25">
      <c r="A2267" s="81" t="s">
        <v>67</v>
      </c>
      <c r="B2267" s="92"/>
      <c r="C2267" s="92"/>
      <c r="D2267" s="77">
        <v>653.75</v>
      </c>
      <c r="E2267" s="185"/>
    </row>
    <row r="2268" spans="1:5" ht="13.5" customHeight="1" x14ac:dyDescent="0.25">
      <c r="A2268" s="81" t="s">
        <v>74</v>
      </c>
      <c r="B2268" s="92"/>
      <c r="C2268" s="92"/>
      <c r="D2268" s="77">
        <v>2667.5</v>
      </c>
      <c r="E2268" s="185"/>
    </row>
    <row r="2269" spans="1:5" ht="13.5" customHeight="1" x14ac:dyDescent="0.25">
      <c r="A2269" s="81" t="s">
        <v>80</v>
      </c>
      <c r="B2269" s="92"/>
      <c r="C2269" s="92"/>
      <c r="D2269" s="77">
        <v>1805</v>
      </c>
      <c r="E2269" s="185"/>
    </row>
    <row r="2270" spans="1:5" x14ac:dyDescent="0.25">
      <c r="A2270" s="80" t="s">
        <v>96</v>
      </c>
      <c r="B2270" s="75">
        <v>4315</v>
      </c>
      <c r="C2270" s="75">
        <v>4315</v>
      </c>
      <c r="D2270" s="75">
        <v>4314.66</v>
      </c>
      <c r="E2270" s="182">
        <f t="shared" si="37"/>
        <v>99.992120509849357</v>
      </c>
    </row>
    <row r="2271" spans="1:5" x14ac:dyDescent="0.25">
      <c r="A2271" s="81" t="s">
        <v>101</v>
      </c>
      <c r="B2271" s="92"/>
      <c r="C2271" s="92"/>
      <c r="D2271" s="77">
        <v>4314.66</v>
      </c>
      <c r="E2271" s="185"/>
    </row>
    <row r="2272" spans="1:5" x14ac:dyDescent="0.25">
      <c r="A2272" s="80" t="s">
        <v>117</v>
      </c>
      <c r="B2272" s="75">
        <v>10000</v>
      </c>
      <c r="C2272" s="75">
        <v>10000</v>
      </c>
      <c r="D2272" s="75">
        <v>8768.93</v>
      </c>
      <c r="E2272" s="182">
        <f t="shared" si="37"/>
        <v>87.689300000000003</v>
      </c>
    </row>
    <row r="2273" spans="1:5" x14ac:dyDescent="0.25">
      <c r="A2273" s="81" t="s">
        <v>122</v>
      </c>
      <c r="B2273" s="92"/>
      <c r="C2273" s="92"/>
      <c r="D2273" s="77">
        <v>723.93</v>
      </c>
      <c r="E2273" s="185"/>
    </row>
    <row r="2274" spans="1:5" x14ac:dyDescent="0.25">
      <c r="A2274" s="81" t="s">
        <v>124</v>
      </c>
      <c r="B2274" s="92"/>
      <c r="C2274" s="92"/>
      <c r="D2274" s="77">
        <v>8045</v>
      </c>
      <c r="E2274" s="185"/>
    </row>
    <row r="2275" spans="1:5" x14ac:dyDescent="0.25">
      <c r="A2275" s="78" t="s">
        <v>626</v>
      </c>
      <c r="B2275" s="79">
        <v>53000</v>
      </c>
      <c r="C2275" s="79">
        <v>53000</v>
      </c>
      <c r="D2275" s="79">
        <v>27313.91</v>
      </c>
      <c r="E2275" s="184">
        <f t="shared" si="37"/>
        <v>51.535679245283021</v>
      </c>
    </row>
    <row r="2276" spans="1:5" s="2" customFormat="1" x14ac:dyDescent="0.25">
      <c r="A2276" s="87" t="s">
        <v>195</v>
      </c>
      <c r="B2276" s="88">
        <v>53000</v>
      </c>
      <c r="C2276" s="88">
        <v>53000</v>
      </c>
      <c r="D2276" s="88">
        <v>27313.91</v>
      </c>
      <c r="E2276" s="183">
        <f t="shared" si="37"/>
        <v>51.535679245283021</v>
      </c>
    </row>
    <row r="2277" spans="1:5" x14ac:dyDescent="0.25">
      <c r="A2277" s="80" t="s">
        <v>102</v>
      </c>
      <c r="B2277" s="75">
        <v>53000</v>
      </c>
      <c r="C2277" s="75">
        <v>53000</v>
      </c>
      <c r="D2277" s="75">
        <v>27313.91</v>
      </c>
      <c r="E2277" s="182">
        <f t="shared" si="37"/>
        <v>51.535679245283021</v>
      </c>
    </row>
    <row r="2278" spans="1:5" x14ac:dyDescent="0.25">
      <c r="A2278" s="81" t="s">
        <v>105</v>
      </c>
      <c r="B2278" s="92"/>
      <c r="C2278" s="92"/>
      <c r="D2278" s="77">
        <v>27313.91</v>
      </c>
      <c r="E2278" s="185"/>
    </row>
    <row r="2279" spans="1:5" x14ac:dyDescent="0.25">
      <c r="A2279" s="78" t="s">
        <v>627</v>
      </c>
      <c r="B2279" s="79">
        <v>2700</v>
      </c>
      <c r="C2279" s="79">
        <v>2700</v>
      </c>
      <c r="D2279" s="79">
        <v>2700</v>
      </c>
      <c r="E2279" s="184">
        <f t="shared" si="37"/>
        <v>100</v>
      </c>
    </row>
    <row r="2280" spans="1:5" s="2" customFormat="1" x14ac:dyDescent="0.25">
      <c r="A2280" s="87" t="s">
        <v>195</v>
      </c>
      <c r="B2280" s="88">
        <v>2700</v>
      </c>
      <c r="C2280" s="88">
        <v>2700</v>
      </c>
      <c r="D2280" s="88">
        <v>2700</v>
      </c>
      <c r="E2280" s="183">
        <f t="shared" ref="E2280:E2339" si="38">D2280/C2280*100</f>
        <v>100</v>
      </c>
    </row>
    <row r="2281" spans="1:5" x14ac:dyDescent="0.25">
      <c r="A2281" s="80" t="s">
        <v>52</v>
      </c>
      <c r="B2281" s="75">
        <v>2700</v>
      </c>
      <c r="C2281" s="75">
        <v>2700</v>
      </c>
      <c r="D2281" s="75">
        <v>2700</v>
      </c>
      <c r="E2281" s="182">
        <f t="shared" si="38"/>
        <v>100</v>
      </c>
    </row>
    <row r="2282" spans="1:5" x14ac:dyDescent="0.25">
      <c r="A2282" s="81" t="s">
        <v>71</v>
      </c>
      <c r="B2282" s="92"/>
      <c r="C2282" s="92"/>
      <c r="D2282" s="77">
        <v>2700</v>
      </c>
      <c r="E2282" s="185"/>
    </row>
    <row r="2283" spans="1:5" x14ac:dyDescent="0.25">
      <c r="A2283" s="78" t="s">
        <v>628</v>
      </c>
      <c r="B2283" s="79">
        <v>10000</v>
      </c>
      <c r="C2283" s="79">
        <v>10000</v>
      </c>
      <c r="D2283" s="79">
        <v>0</v>
      </c>
      <c r="E2283" s="184">
        <f t="shared" si="38"/>
        <v>0</v>
      </c>
    </row>
    <row r="2284" spans="1:5" s="2" customFormat="1" x14ac:dyDescent="0.25">
      <c r="A2284" s="87" t="s">
        <v>195</v>
      </c>
      <c r="B2284" s="88">
        <v>10000</v>
      </c>
      <c r="C2284" s="88">
        <v>10000</v>
      </c>
      <c r="D2284" s="88">
        <v>0</v>
      </c>
      <c r="E2284" s="183">
        <f t="shared" si="38"/>
        <v>0</v>
      </c>
    </row>
    <row r="2285" spans="1:5" x14ac:dyDescent="0.25">
      <c r="A2285" s="80" t="s">
        <v>102</v>
      </c>
      <c r="B2285" s="75">
        <v>10000</v>
      </c>
      <c r="C2285" s="75">
        <v>10000</v>
      </c>
      <c r="D2285" s="75">
        <v>0</v>
      </c>
      <c r="E2285" s="182">
        <f t="shared" si="38"/>
        <v>0</v>
      </c>
    </row>
    <row r="2286" spans="1:5" x14ac:dyDescent="0.25">
      <c r="A2286" s="80"/>
      <c r="B2286" s="75"/>
      <c r="C2286" s="75"/>
      <c r="D2286" s="75"/>
      <c r="E2286" s="182"/>
    </row>
    <row r="2287" spans="1:5" x14ac:dyDescent="0.25">
      <c r="A2287" s="74" t="s">
        <v>518</v>
      </c>
      <c r="B2287" s="75">
        <v>155767</v>
      </c>
      <c r="C2287" s="75">
        <v>155767</v>
      </c>
      <c r="D2287" s="75">
        <v>154972.79</v>
      </c>
      <c r="E2287" s="182">
        <f t="shared" si="38"/>
        <v>99.490129488274164</v>
      </c>
    </row>
    <row r="2288" spans="1:5" x14ac:dyDescent="0.25">
      <c r="A2288" s="78" t="s">
        <v>519</v>
      </c>
      <c r="B2288" s="79">
        <v>132004</v>
      </c>
      <c r="C2288" s="79">
        <v>132004</v>
      </c>
      <c r="D2288" s="79">
        <v>132004</v>
      </c>
      <c r="E2288" s="184">
        <f t="shared" si="38"/>
        <v>100</v>
      </c>
    </row>
    <row r="2289" spans="1:5" s="2" customFormat="1" x14ac:dyDescent="0.25">
      <c r="A2289" s="87" t="s">
        <v>195</v>
      </c>
      <c r="B2289" s="88">
        <v>132004</v>
      </c>
      <c r="C2289" s="88">
        <v>132004</v>
      </c>
      <c r="D2289" s="88">
        <v>132004</v>
      </c>
      <c r="E2289" s="183">
        <f t="shared" si="38"/>
        <v>100</v>
      </c>
    </row>
    <row r="2290" spans="1:5" x14ac:dyDescent="0.25">
      <c r="A2290" s="80" t="s">
        <v>106</v>
      </c>
      <c r="B2290" s="75">
        <v>132004</v>
      </c>
      <c r="C2290" s="75">
        <v>132004</v>
      </c>
      <c r="D2290" s="75">
        <v>132004</v>
      </c>
      <c r="E2290" s="182">
        <f t="shared" si="38"/>
        <v>100</v>
      </c>
    </row>
    <row r="2291" spans="1:5" x14ac:dyDescent="0.25">
      <c r="A2291" s="81" t="s">
        <v>108</v>
      </c>
      <c r="B2291" s="92"/>
      <c r="C2291" s="92"/>
      <c r="D2291" s="77">
        <v>132004</v>
      </c>
      <c r="E2291" s="185"/>
    </row>
    <row r="2292" spans="1:5" x14ac:dyDescent="0.25">
      <c r="A2292" s="78" t="s">
        <v>567</v>
      </c>
      <c r="B2292" s="79">
        <v>1200</v>
      </c>
      <c r="C2292" s="79">
        <v>1200</v>
      </c>
      <c r="D2292" s="79">
        <v>405.79</v>
      </c>
      <c r="E2292" s="184">
        <f t="shared" si="38"/>
        <v>33.81583333333333</v>
      </c>
    </row>
    <row r="2293" spans="1:5" s="2" customFormat="1" x14ac:dyDescent="0.25">
      <c r="A2293" s="87" t="s">
        <v>195</v>
      </c>
      <c r="B2293" s="88">
        <v>1200</v>
      </c>
      <c r="C2293" s="88">
        <v>1200</v>
      </c>
      <c r="D2293" s="88">
        <v>405.79</v>
      </c>
      <c r="E2293" s="183">
        <f t="shared" si="38"/>
        <v>33.81583333333333</v>
      </c>
    </row>
    <row r="2294" spans="1:5" x14ac:dyDescent="0.25">
      <c r="A2294" s="80" t="s">
        <v>52</v>
      </c>
      <c r="B2294" s="75">
        <v>1200</v>
      </c>
      <c r="C2294" s="75">
        <v>1200</v>
      </c>
      <c r="D2294" s="75">
        <v>405.79</v>
      </c>
      <c r="E2294" s="182">
        <f t="shared" si="38"/>
        <v>33.81583333333333</v>
      </c>
    </row>
    <row r="2295" spans="1:5" x14ac:dyDescent="0.25">
      <c r="A2295" s="81" t="s">
        <v>78</v>
      </c>
      <c r="B2295" s="92"/>
      <c r="C2295" s="92"/>
      <c r="D2295" s="77">
        <v>405.79</v>
      </c>
      <c r="E2295" s="185"/>
    </row>
    <row r="2296" spans="1:5" x14ac:dyDescent="0.25">
      <c r="A2296" s="78" t="s">
        <v>520</v>
      </c>
      <c r="B2296" s="79">
        <v>22563</v>
      </c>
      <c r="C2296" s="79">
        <v>22563</v>
      </c>
      <c r="D2296" s="79">
        <v>22563</v>
      </c>
      <c r="E2296" s="184">
        <f t="shared" si="38"/>
        <v>100</v>
      </c>
    </row>
    <row r="2297" spans="1:5" s="2" customFormat="1" x14ac:dyDescent="0.25">
      <c r="A2297" s="87" t="s">
        <v>195</v>
      </c>
      <c r="B2297" s="88">
        <v>22563</v>
      </c>
      <c r="C2297" s="88">
        <v>22563</v>
      </c>
      <c r="D2297" s="88">
        <v>22563</v>
      </c>
      <c r="E2297" s="183">
        <f t="shared" si="38"/>
        <v>100</v>
      </c>
    </row>
    <row r="2298" spans="1:5" x14ac:dyDescent="0.25">
      <c r="A2298" s="80" t="s">
        <v>96</v>
      </c>
      <c r="B2298" s="75">
        <v>22563</v>
      </c>
      <c r="C2298" s="75">
        <v>22563</v>
      </c>
      <c r="D2298" s="75">
        <v>22563</v>
      </c>
      <c r="E2298" s="182">
        <f t="shared" si="38"/>
        <v>100</v>
      </c>
    </row>
    <row r="2299" spans="1:5" x14ac:dyDescent="0.25">
      <c r="A2299" s="81" t="s">
        <v>101</v>
      </c>
      <c r="B2299" s="92"/>
      <c r="C2299" s="92"/>
      <c r="D2299" s="77">
        <v>22563</v>
      </c>
      <c r="E2299" s="185"/>
    </row>
    <row r="2300" spans="1:5" ht="8.25" customHeight="1" x14ac:dyDescent="0.25">
      <c r="A2300" s="81"/>
      <c r="B2300" s="92"/>
      <c r="C2300" s="92"/>
      <c r="D2300" s="77"/>
      <c r="E2300" s="185"/>
    </row>
    <row r="2301" spans="1:5" x14ac:dyDescent="0.25">
      <c r="A2301" s="74" t="s">
        <v>521</v>
      </c>
      <c r="B2301" s="75">
        <v>329350</v>
      </c>
      <c r="C2301" s="75">
        <v>329350</v>
      </c>
      <c r="D2301" s="75">
        <v>316654.76</v>
      </c>
      <c r="E2301" s="182">
        <f t="shared" si="38"/>
        <v>96.145365113101562</v>
      </c>
    </row>
    <row r="2302" spans="1:5" x14ac:dyDescent="0.25">
      <c r="A2302" s="78" t="s">
        <v>522</v>
      </c>
      <c r="B2302" s="79">
        <v>210400</v>
      </c>
      <c r="C2302" s="79">
        <v>210400</v>
      </c>
      <c r="D2302" s="79">
        <v>210400</v>
      </c>
      <c r="E2302" s="184">
        <f t="shared" si="38"/>
        <v>100</v>
      </c>
    </row>
    <row r="2303" spans="1:5" s="2" customFormat="1" x14ac:dyDescent="0.25">
      <c r="A2303" s="87" t="s">
        <v>195</v>
      </c>
      <c r="B2303" s="88">
        <v>210400</v>
      </c>
      <c r="C2303" s="88">
        <v>210400</v>
      </c>
      <c r="D2303" s="88">
        <v>210400</v>
      </c>
      <c r="E2303" s="183">
        <f t="shared" si="38"/>
        <v>100</v>
      </c>
    </row>
    <row r="2304" spans="1:5" x14ac:dyDescent="0.25">
      <c r="A2304" s="80" t="s">
        <v>106</v>
      </c>
      <c r="B2304" s="75">
        <v>210400</v>
      </c>
      <c r="C2304" s="75">
        <v>210400</v>
      </c>
      <c r="D2304" s="75">
        <v>210400</v>
      </c>
      <c r="E2304" s="182">
        <f t="shared" si="38"/>
        <v>100</v>
      </c>
    </row>
    <row r="2305" spans="1:5" x14ac:dyDescent="0.25">
      <c r="A2305" s="81" t="s">
        <v>108</v>
      </c>
      <c r="B2305" s="92"/>
      <c r="C2305" s="92"/>
      <c r="D2305" s="77">
        <v>210400</v>
      </c>
      <c r="E2305" s="185"/>
    </row>
    <row r="2306" spans="1:5" x14ac:dyDescent="0.25">
      <c r="A2306" s="78" t="s">
        <v>523</v>
      </c>
      <c r="B2306" s="79">
        <v>44650</v>
      </c>
      <c r="C2306" s="79">
        <v>44650</v>
      </c>
      <c r="D2306" s="79">
        <v>42305</v>
      </c>
      <c r="E2306" s="184">
        <f t="shared" si="38"/>
        <v>94.748040313549836</v>
      </c>
    </row>
    <row r="2307" spans="1:5" s="2" customFormat="1" x14ac:dyDescent="0.25">
      <c r="A2307" s="87" t="s">
        <v>195</v>
      </c>
      <c r="B2307" s="88">
        <v>44650</v>
      </c>
      <c r="C2307" s="88">
        <v>44650</v>
      </c>
      <c r="D2307" s="88">
        <v>42305</v>
      </c>
      <c r="E2307" s="183">
        <f t="shared" si="38"/>
        <v>94.748040313549836</v>
      </c>
    </row>
    <row r="2308" spans="1:5" x14ac:dyDescent="0.25">
      <c r="A2308" s="80" t="s">
        <v>106</v>
      </c>
      <c r="B2308" s="75">
        <v>44650</v>
      </c>
      <c r="C2308" s="75">
        <v>44650</v>
      </c>
      <c r="D2308" s="75">
        <v>42305</v>
      </c>
      <c r="E2308" s="182">
        <f t="shared" si="38"/>
        <v>94.748040313549836</v>
      </c>
    </row>
    <row r="2309" spans="1:5" x14ac:dyDescent="0.25">
      <c r="A2309" s="81" t="s">
        <v>108</v>
      </c>
      <c r="B2309" s="92"/>
      <c r="C2309" s="92"/>
      <c r="D2309" s="77">
        <v>42305</v>
      </c>
      <c r="E2309" s="185"/>
    </row>
    <row r="2310" spans="1:5" x14ac:dyDescent="0.25">
      <c r="A2310" s="78" t="s">
        <v>524</v>
      </c>
      <c r="B2310" s="79">
        <v>32300</v>
      </c>
      <c r="C2310" s="79">
        <v>32300</v>
      </c>
      <c r="D2310" s="79">
        <v>24376.73</v>
      </c>
      <c r="E2310" s="184">
        <f t="shared" si="38"/>
        <v>75.469752321981417</v>
      </c>
    </row>
    <row r="2311" spans="1:5" s="2" customFormat="1" x14ac:dyDescent="0.25">
      <c r="A2311" s="87" t="s">
        <v>195</v>
      </c>
      <c r="B2311" s="88">
        <v>32300</v>
      </c>
      <c r="C2311" s="88">
        <v>32300</v>
      </c>
      <c r="D2311" s="88">
        <v>24376.73</v>
      </c>
      <c r="E2311" s="183">
        <f t="shared" si="38"/>
        <v>75.469752321981417</v>
      </c>
    </row>
    <row r="2312" spans="1:5" x14ac:dyDescent="0.25">
      <c r="A2312" s="80" t="s">
        <v>102</v>
      </c>
      <c r="B2312" s="75">
        <v>12500</v>
      </c>
      <c r="C2312" s="75">
        <v>12500</v>
      </c>
      <c r="D2312" s="75">
        <v>4576.7299999999996</v>
      </c>
      <c r="E2312" s="182">
        <f t="shared" si="38"/>
        <v>36.613839999999996</v>
      </c>
    </row>
    <row r="2313" spans="1:5" x14ac:dyDescent="0.25">
      <c r="A2313" s="81" t="s">
        <v>104</v>
      </c>
      <c r="B2313" s="92"/>
      <c r="C2313" s="92"/>
      <c r="D2313" s="77">
        <v>4233</v>
      </c>
      <c r="E2313" s="185"/>
    </row>
    <row r="2314" spans="1:5" x14ac:dyDescent="0.25">
      <c r="A2314" s="81" t="s">
        <v>105</v>
      </c>
      <c r="B2314" s="92"/>
      <c r="C2314" s="92"/>
      <c r="D2314" s="77">
        <v>343.73</v>
      </c>
      <c r="E2314" s="185"/>
    </row>
    <row r="2315" spans="1:5" x14ac:dyDescent="0.25">
      <c r="A2315" s="80" t="s">
        <v>106</v>
      </c>
      <c r="B2315" s="75">
        <v>19800</v>
      </c>
      <c r="C2315" s="75">
        <v>19800</v>
      </c>
      <c r="D2315" s="75">
        <v>19800</v>
      </c>
      <c r="E2315" s="182">
        <f t="shared" si="38"/>
        <v>100</v>
      </c>
    </row>
    <row r="2316" spans="1:5" x14ac:dyDescent="0.25">
      <c r="A2316" s="81" t="s">
        <v>108</v>
      </c>
      <c r="B2316" s="92"/>
      <c r="C2316" s="92"/>
      <c r="D2316" s="77">
        <v>19800</v>
      </c>
      <c r="E2316" s="185"/>
    </row>
    <row r="2317" spans="1:5" x14ac:dyDescent="0.25">
      <c r="A2317" s="78" t="s">
        <v>525</v>
      </c>
      <c r="B2317" s="79">
        <v>10000</v>
      </c>
      <c r="C2317" s="79">
        <v>10000</v>
      </c>
      <c r="D2317" s="79">
        <v>10000</v>
      </c>
      <c r="E2317" s="184">
        <f t="shared" si="38"/>
        <v>100</v>
      </c>
    </row>
    <row r="2318" spans="1:5" s="2" customFormat="1" x14ac:dyDescent="0.25">
      <c r="A2318" s="87" t="s">
        <v>195</v>
      </c>
      <c r="B2318" s="88">
        <v>10000</v>
      </c>
      <c r="C2318" s="88">
        <v>10000</v>
      </c>
      <c r="D2318" s="88">
        <v>10000</v>
      </c>
      <c r="E2318" s="183">
        <f t="shared" si="38"/>
        <v>100</v>
      </c>
    </row>
    <row r="2319" spans="1:5" x14ac:dyDescent="0.25">
      <c r="A2319" s="80" t="s">
        <v>106</v>
      </c>
      <c r="B2319" s="75">
        <v>10000</v>
      </c>
      <c r="C2319" s="75">
        <v>10000</v>
      </c>
      <c r="D2319" s="75">
        <v>10000</v>
      </c>
      <c r="E2319" s="182">
        <f t="shared" si="38"/>
        <v>100</v>
      </c>
    </row>
    <row r="2320" spans="1:5" x14ac:dyDescent="0.25">
      <c r="A2320" s="81" t="s">
        <v>110</v>
      </c>
      <c r="B2320" s="92"/>
      <c r="C2320" s="92"/>
      <c r="D2320" s="77">
        <v>10000</v>
      </c>
      <c r="E2320" s="185"/>
    </row>
    <row r="2321" spans="1:5" x14ac:dyDescent="0.25">
      <c r="A2321" s="78" t="s">
        <v>629</v>
      </c>
      <c r="B2321" s="79">
        <v>15000</v>
      </c>
      <c r="C2321" s="79">
        <v>15000</v>
      </c>
      <c r="D2321" s="79">
        <v>15000</v>
      </c>
      <c r="E2321" s="184">
        <f t="shared" si="38"/>
        <v>100</v>
      </c>
    </row>
    <row r="2322" spans="1:5" s="2" customFormat="1" x14ac:dyDescent="0.25">
      <c r="A2322" s="87" t="s">
        <v>195</v>
      </c>
      <c r="B2322" s="88">
        <v>15000</v>
      </c>
      <c r="C2322" s="88">
        <v>15000</v>
      </c>
      <c r="D2322" s="88">
        <v>15000</v>
      </c>
      <c r="E2322" s="183">
        <f t="shared" si="38"/>
        <v>100</v>
      </c>
    </row>
    <row r="2323" spans="1:5" x14ac:dyDescent="0.25">
      <c r="A2323" s="80" t="s">
        <v>96</v>
      </c>
      <c r="B2323" s="75">
        <v>15000</v>
      </c>
      <c r="C2323" s="75">
        <v>15000</v>
      </c>
      <c r="D2323" s="75">
        <v>15000</v>
      </c>
      <c r="E2323" s="182">
        <f t="shared" si="38"/>
        <v>100</v>
      </c>
    </row>
    <row r="2324" spans="1:5" x14ac:dyDescent="0.25">
      <c r="A2324" s="81" t="s">
        <v>282</v>
      </c>
      <c r="B2324" s="92"/>
      <c r="C2324" s="92"/>
      <c r="D2324" s="77">
        <v>15000</v>
      </c>
      <c r="E2324" s="185"/>
    </row>
    <row r="2325" spans="1:5" x14ac:dyDescent="0.25">
      <c r="A2325" s="78" t="s">
        <v>526</v>
      </c>
      <c r="B2325" s="79">
        <v>10000</v>
      </c>
      <c r="C2325" s="79">
        <v>10000</v>
      </c>
      <c r="D2325" s="79">
        <v>10000</v>
      </c>
      <c r="E2325" s="184">
        <f t="shared" si="38"/>
        <v>100</v>
      </c>
    </row>
    <row r="2326" spans="1:5" s="2" customFormat="1" x14ac:dyDescent="0.25">
      <c r="A2326" s="87" t="s">
        <v>195</v>
      </c>
      <c r="B2326" s="88">
        <v>10000</v>
      </c>
      <c r="C2326" s="88">
        <v>10000</v>
      </c>
      <c r="D2326" s="88">
        <v>10000</v>
      </c>
      <c r="E2326" s="183">
        <f t="shared" si="38"/>
        <v>100</v>
      </c>
    </row>
    <row r="2327" spans="1:5" x14ac:dyDescent="0.25">
      <c r="A2327" s="80" t="s">
        <v>106</v>
      </c>
      <c r="B2327" s="75">
        <v>10000</v>
      </c>
      <c r="C2327" s="75">
        <v>10000</v>
      </c>
      <c r="D2327" s="75">
        <v>10000</v>
      </c>
      <c r="E2327" s="182">
        <f t="shared" si="38"/>
        <v>100</v>
      </c>
    </row>
    <row r="2328" spans="1:5" x14ac:dyDescent="0.25">
      <c r="A2328" s="81" t="s">
        <v>108</v>
      </c>
      <c r="B2328" s="92"/>
      <c r="C2328" s="92"/>
      <c r="D2328" s="77">
        <v>10000</v>
      </c>
      <c r="E2328" s="185"/>
    </row>
    <row r="2329" spans="1:5" x14ac:dyDescent="0.25">
      <c r="A2329" s="78" t="s">
        <v>630</v>
      </c>
      <c r="B2329" s="79">
        <v>7000</v>
      </c>
      <c r="C2329" s="79">
        <v>7000</v>
      </c>
      <c r="D2329" s="79">
        <v>4573.03</v>
      </c>
      <c r="E2329" s="184">
        <f t="shared" si="38"/>
        <v>65.328999999999994</v>
      </c>
    </row>
    <row r="2330" spans="1:5" s="2" customFormat="1" x14ac:dyDescent="0.25">
      <c r="A2330" s="87" t="s">
        <v>195</v>
      </c>
      <c r="B2330" s="88">
        <v>7000</v>
      </c>
      <c r="C2330" s="88">
        <v>7000</v>
      </c>
      <c r="D2330" s="88">
        <v>4573.03</v>
      </c>
      <c r="E2330" s="183">
        <f t="shared" si="38"/>
        <v>65.328999999999994</v>
      </c>
    </row>
    <row r="2331" spans="1:5" x14ac:dyDescent="0.25">
      <c r="A2331" s="80" t="s">
        <v>52</v>
      </c>
      <c r="B2331" s="75">
        <v>7000</v>
      </c>
      <c r="C2331" s="75">
        <v>7000</v>
      </c>
      <c r="D2331" s="75">
        <v>4573.03</v>
      </c>
      <c r="E2331" s="182">
        <f t="shared" si="38"/>
        <v>65.328999999999994</v>
      </c>
    </row>
    <row r="2332" spans="1:5" x14ac:dyDescent="0.25">
      <c r="A2332" s="81" t="s">
        <v>72</v>
      </c>
      <c r="B2332" s="92"/>
      <c r="C2332" s="92"/>
      <c r="D2332" s="77">
        <v>2325</v>
      </c>
      <c r="E2332" s="185"/>
    </row>
    <row r="2333" spans="1:5" x14ac:dyDescent="0.25">
      <c r="A2333" s="81" t="s">
        <v>74</v>
      </c>
      <c r="B2333" s="92"/>
      <c r="C2333" s="92"/>
      <c r="D2333" s="77">
        <v>1525.63</v>
      </c>
      <c r="E2333" s="185"/>
    </row>
    <row r="2334" spans="1:5" x14ac:dyDescent="0.25">
      <c r="A2334" s="81" t="s">
        <v>80</v>
      </c>
      <c r="B2334" s="92"/>
      <c r="C2334" s="92"/>
      <c r="D2334" s="77">
        <v>722.4</v>
      </c>
      <c r="E2334" s="185"/>
    </row>
    <row r="2335" spans="1:5" x14ac:dyDescent="0.25">
      <c r="A2335" s="81"/>
      <c r="B2335" s="92"/>
      <c r="C2335" s="92"/>
      <c r="D2335" s="77"/>
      <c r="E2335" s="185"/>
    </row>
    <row r="2336" spans="1:5" x14ac:dyDescent="0.25">
      <c r="A2336" s="74" t="s">
        <v>484</v>
      </c>
      <c r="B2336" s="75">
        <v>51305</v>
      </c>
      <c r="C2336" s="75">
        <v>51305</v>
      </c>
      <c r="D2336" s="75">
        <v>15441.64</v>
      </c>
      <c r="E2336" s="182">
        <f t="shared" si="38"/>
        <v>30.097729266153394</v>
      </c>
    </row>
    <row r="2337" spans="1:5" x14ac:dyDescent="0.25">
      <c r="A2337" s="78" t="s">
        <v>485</v>
      </c>
      <c r="B2337" s="79">
        <v>12740</v>
      </c>
      <c r="C2337" s="79">
        <v>12740</v>
      </c>
      <c r="D2337" s="79">
        <v>10996.56</v>
      </c>
      <c r="E2337" s="184">
        <f t="shared" si="38"/>
        <v>86.31522762951333</v>
      </c>
    </row>
    <row r="2338" spans="1:5" s="2" customFormat="1" x14ac:dyDescent="0.25">
      <c r="A2338" s="87" t="s">
        <v>195</v>
      </c>
      <c r="B2338" s="88">
        <v>12740</v>
      </c>
      <c r="C2338" s="88">
        <v>12740</v>
      </c>
      <c r="D2338" s="88">
        <v>10996.56</v>
      </c>
      <c r="E2338" s="183">
        <f t="shared" si="38"/>
        <v>86.31522762951333</v>
      </c>
    </row>
    <row r="2339" spans="1:5" x14ac:dyDescent="0.25">
      <c r="A2339" s="80" t="s">
        <v>52</v>
      </c>
      <c r="B2339" s="75">
        <v>12740</v>
      </c>
      <c r="C2339" s="75">
        <v>12740</v>
      </c>
      <c r="D2339" s="75">
        <v>10996.56</v>
      </c>
      <c r="E2339" s="182">
        <f t="shared" si="38"/>
        <v>86.31522762951333</v>
      </c>
    </row>
    <row r="2340" spans="1:5" x14ac:dyDescent="0.25">
      <c r="A2340" s="81" t="s">
        <v>68</v>
      </c>
      <c r="B2340" s="92"/>
      <c r="C2340" s="92"/>
      <c r="D2340" s="77">
        <v>104.2</v>
      </c>
      <c r="E2340" s="185"/>
    </row>
    <row r="2341" spans="1:5" x14ac:dyDescent="0.25">
      <c r="A2341" s="81" t="s">
        <v>70</v>
      </c>
      <c r="B2341" s="92"/>
      <c r="C2341" s="92"/>
      <c r="D2341" s="77">
        <v>180.75</v>
      </c>
      <c r="E2341" s="185"/>
    </row>
    <row r="2342" spans="1:5" x14ac:dyDescent="0.25">
      <c r="A2342" s="81" t="s">
        <v>71</v>
      </c>
      <c r="B2342" s="92"/>
      <c r="C2342" s="92"/>
      <c r="D2342" s="77">
        <v>350</v>
      </c>
      <c r="E2342" s="185"/>
    </row>
    <row r="2343" spans="1:5" x14ac:dyDescent="0.25">
      <c r="A2343" s="81" t="s">
        <v>72</v>
      </c>
      <c r="B2343" s="92"/>
      <c r="C2343" s="92"/>
      <c r="D2343" s="77">
        <v>197.91</v>
      </c>
      <c r="E2343" s="185"/>
    </row>
    <row r="2344" spans="1:5" x14ac:dyDescent="0.25">
      <c r="A2344" s="81" t="s">
        <v>74</v>
      </c>
      <c r="B2344" s="92"/>
      <c r="C2344" s="92"/>
      <c r="D2344" s="77">
        <v>3035.45</v>
      </c>
      <c r="E2344" s="185"/>
    </row>
    <row r="2345" spans="1:5" x14ac:dyDescent="0.25">
      <c r="A2345" s="81" t="s">
        <v>78</v>
      </c>
      <c r="B2345" s="92"/>
      <c r="C2345" s="92"/>
      <c r="D2345" s="77">
        <v>4963.1000000000004</v>
      </c>
      <c r="E2345" s="185"/>
    </row>
    <row r="2346" spans="1:5" x14ac:dyDescent="0.25">
      <c r="A2346" s="81" t="s">
        <v>80</v>
      </c>
      <c r="B2346" s="92"/>
      <c r="C2346" s="92"/>
      <c r="D2346" s="77">
        <v>1629.46</v>
      </c>
      <c r="E2346" s="185"/>
    </row>
    <row r="2347" spans="1:5" x14ac:dyDescent="0.25">
      <c r="A2347" s="81" t="s">
        <v>82</v>
      </c>
      <c r="B2347" s="92"/>
      <c r="C2347" s="92"/>
      <c r="D2347" s="77">
        <v>35.69</v>
      </c>
      <c r="E2347" s="185"/>
    </row>
    <row r="2348" spans="1:5" x14ac:dyDescent="0.25">
      <c r="A2348" s="81" t="s">
        <v>83</v>
      </c>
      <c r="B2348" s="92"/>
      <c r="C2348" s="92"/>
      <c r="D2348" s="77">
        <v>500</v>
      </c>
      <c r="E2348" s="185"/>
    </row>
    <row r="2349" spans="1:5" x14ac:dyDescent="0.25">
      <c r="A2349" s="78" t="s">
        <v>486</v>
      </c>
      <c r="B2349" s="79">
        <v>4000</v>
      </c>
      <c r="C2349" s="79">
        <v>4000</v>
      </c>
      <c r="D2349" s="79">
        <v>354.97</v>
      </c>
      <c r="E2349" s="184">
        <f t="shared" ref="E2349:E2402" si="39">D2349/C2349*100</f>
        <v>8.87425</v>
      </c>
    </row>
    <row r="2350" spans="1:5" s="2" customFormat="1" x14ac:dyDescent="0.25">
      <c r="A2350" s="87" t="s">
        <v>195</v>
      </c>
      <c r="B2350" s="88">
        <v>4000</v>
      </c>
      <c r="C2350" s="88">
        <v>4000</v>
      </c>
      <c r="D2350" s="88">
        <v>354.97</v>
      </c>
      <c r="E2350" s="183">
        <f t="shared" si="39"/>
        <v>8.87425</v>
      </c>
    </row>
    <row r="2351" spans="1:5" x14ac:dyDescent="0.25">
      <c r="A2351" s="80" t="s">
        <v>52</v>
      </c>
      <c r="B2351" s="75">
        <v>4000</v>
      </c>
      <c r="C2351" s="75">
        <v>4000</v>
      </c>
      <c r="D2351" s="75">
        <v>354.97</v>
      </c>
      <c r="E2351" s="182">
        <f t="shared" si="39"/>
        <v>8.87425</v>
      </c>
    </row>
    <row r="2352" spans="1:5" x14ac:dyDescent="0.25">
      <c r="A2352" s="81" t="s">
        <v>78</v>
      </c>
      <c r="B2352" s="92"/>
      <c r="C2352" s="92"/>
      <c r="D2352" s="77">
        <v>354.97</v>
      </c>
      <c r="E2352" s="185"/>
    </row>
    <row r="2353" spans="1:5" x14ac:dyDescent="0.25">
      <c r="A2353" s="78" t="s">
        <v>487</v>
      </c>
      <c r="B2353" s="79">
        <v>21295</v>
      </c>
      <c r="C2353" s="79">
        <v>21295</v>
      </c>
      <c r="D2353" s="79">
        <v>4090.11</v>
      </c>
      <c r="E2353" s="184">
        <f t="shared" si="39"/>
        <v>19.206903028880021</v>
      </c>
    </row>
    <row r="2354" spans="1:5" s="2" customFormat="1" x14ac:dyDescent="0.25">
      <c r="A2354" s="87" t="s">
        <v>195</v>
      </c>
      <c r="B2354" s="88">
        <v>21295</v>
      </c>
      <c r="C2354" s="88">
        <v>21295</v>
      </c>
      <c r="D2354" s="88">
        <v>4090.11</v>
      </c>
      <c r="E2354" s="183">
        <f t="shared" si="39"/>
        <v>19.206903028880021</v>
      </c>
    </row>
    <row r="2355" spans="1:5" x14ac:dyDescent="0.25">
      <c r="A2355" s="80" t="s">
        <v>52</v>
      </c>
      <c r="B2355" s="75">
        <v>20635</v>
      </c>
      <c r="C2355" s="75">
        <v>20635</v>
      </c>
      <c r="D2355" s="75">
        <v>4090.11</v>
      </c>
      <c r="E2355" s="182">
        <f t="shared" si="39"/>
        <v>19.821226072207416</v>
      </c>
    </row>
    <row r="2356" spans="1:5" x14ac:dyDescent="0.25">
      <c r="A2356" s="81" t="s">
        <v>78</v>
      </c>
      <c r="B2356" s="92"/>
      <c r="C2356" s="92"/>
      <c r="D2356" s="77">
        <v>680.15</v>
      </c>
      <c r="E2356" s="185"/>
    </row>
    <row r="2357" spans="1:5" x14ac:dyDescent="0.25">
      <c r="A2357" s="81" t="s">
        <v>80</v>
      </c>
      <c r="B2357" s="92"/>
      <c r="C2357" s="92"/>
      <c r="D2357" s="77">
        <v>909.96</v>
      </c>
      <c r="E2357" s="185"/>
    </row>
    <row r="2358" spans="1:5" x14ac:dyDescent="0.25">
      <c r="A2358" s="81" t="s">
        <v>83</v>
      </c>
      <c r="B2358" s="92"/>
      <c r="C2358" s="92"/>
      <c r="D2358" s="77">
        <v>2500</v>
      </c>
      <c r="E2358" s="185"/>
    </row>
    <row r="2359" spans="1:5" x14ac:dyDescent="0.25">
      <c r="A2359" s="80" t="s">
        <v>102</v>
      </c>
      <c r="B2359" s="75">
        <v>660</v>
      </c>
      <c r="C2359" s="75">
        <v>660</v>
      </c>
      <c r="D2359" s="75">
        <v>0</v>
      </c>
      <c r="E2359" s="182">
        <f t="shared" si="39"/>
        <v>0</v>
      </c>
    </row>
    <row r="2360" spans="1:5" x14ac:dyDescent="0.25">
      <c r="A2360" s="78" t="s">
        <v>488</v>
      </c>
      <c r="B2360" s="79">
        <v>13270</v>
      </c>
      <c r="C2360" s="79">
        <v>13270</v>
      </c>
      <c r="D2360" s="79">
        <v>0</v>
      </c>
      <c r="E2360" s="184">
        <f t="shared" si="39"/>
        <v>0</v>
      </c>
    </row>
    <row r="2361" spans="1:5" s="2" customFormat="1" x14ac:dyDescent="0.25">
      <c r="A2361" s="87" t="s">
        <v>195</v>
      </c>
      <c r="B2361" s="88">
        <v>13270</v>
      </c>
      <c r="C2361" s="88">
        <v>13270</v>
      </c>
      <c r="D2361" s="88">
        <v>0</v>
      </c>
      <c r="E2361" s="183">
        <f t="shared" si="39"/>
        <v>0</v>
      </c>
    </row>
    <row r="2362" spans="1:5" x14ac:dyDescent="0.25">
      <c r="A2362" s="80" t="s">
        <v>52</v>
      </c>
      <c r="B2362" s="75">
        <v>13270</v>
      </c>
      <c r="C2362" s="75">
        <v>13270</v>
      </c>
      <c r="D2362" s="75">
        <v>0</v>
      </c>
      <c r="E2362" s="182">
        <f t="shared" si="39"/>
        <v>0</v>
      </c>
    </row>
    <row r="2363" spans="1:5" x14ac:dyDescent="0.25">
      <c r="A2363" s="80"/>
      <c r="B2363" s="75"/>
      <c r="C2363" s="75"/>
      <c r="D2363" s="75"/>
      <c r="E2363" s="182"/>
    </row>
    <row r="2364" spans="1:5" x14ac:dyDescent="0.25">
      <c r="A2364" s="74" t="s">
        <v>489</v>
      </c>
      <c r="B2364" s="75">
        <v>199655</v>
      </c>
      <c r="C2364" s="75">
        <v>199655</v>
      </c>
      <c r="D2364" s="75">
        <v>157096.17000000001</v>
      </c>
      <c r="E2364" s="182">
        <f t="shared" si="39"/>
        <v>78.683814580150766</v>
      </c>
    </row>
    <row r="2365" spans="1:5" x14ac:dyDescent="0.25">
      <c r="A2365" s="78" t="s">
        <v>490</v>
      </c>
      <c r="B2365" s="79">
        <v>156600</v>
      </c>
      <c r="C2365" s="79">
        <v>156600</v>
      </c>
      <c r="D2365" s="79">
        <v>124980.9</v>
      </c>
      <c r="E2365" s="184">
        <f t="shared" si="39"/>
        <v>79.809003831417627</v>
      </c>
    </row>
    <row r="2366" spans="1:5" s="2" customFormat="1" x14ac:dyDescent="0.25">
      <c r="A2366" s="87" t="s">
        <v>195</v>
      </c>
      <c r="B2366" s="88">
        <v>6600</v>
      </c>
      <c r="C2366" s="88">
        <v>6600</v>
      </c>
      <c r="D2366" s="88">
        <v>0</v>
      </c>
      <c r="E2366" s="183">
        <f t="shared" si="39"/>
        <v>0</v>
      </c>
    </row>
    <row r="2367" spans="1:5" x14ac:dyDescent="0.25">
      <c r="A2367" s="80" t="s">
        <v>102</v>
      </c>
      <c r="B2367" s="75">
        <v>6600</v>
      </c>
      <c r="C2367" s="75">
        <v>6600</v>
      </c>
      <c r="D2367" s="75">
        <v>0</v>
      </c>
      <c r="E2367" s="182">
        <f t="shared" si="39"/>
        <v>0</v>
      </c>
    </row>
    <row r="2368" spans="1:5" x14ac:dyDescent="0.25">
      <c r="A2368" s="81" t="s">
        <v>105</v>
      </c>
      <c r="B2368" s="92"/>
      <c r="C2368" s="92"/>
      <c r="D2368" s="92"/>
      <c r="E2368" s="185"/>
    </row>
    <row r="2369" spans="1:5" s="2" customFormat="1" x14ac:dyDescent="0.25">
      <c r="A2369" s="87" t="s">
        <v>200</v>
      </c>
      <c r="B2369" s="88">
        <v>150000</v>
      </c>
      <c r="C2369" s="88">
        <v>150000</v>
      </c>
      <c r="D2369" s="88">
        <v>124980.9</v>
      </c>
      <c r="E2369" s="183">
        <f t="shared" si="39"/>
        <v>83.320599999999999</v>
      </c>
    </row>
    <row r="2370" spans="1:5" x14ac:dyDescent="0.25">
      <c r="A2370" s="80" t="s">
        <v>102</v>
      </c>
      <c r="B2370" s="75">
        <v>150000</v>
      </c>
      <c r="C2370" s="75">
        <v>150000</v>
      </c>
      <c r="D2370" s="75">
        <v>124980.9</v>
      </c>
      <c r="E2370" s="182">
        <f t="shared" si="39"/>
        <v>83.320599999999999</v>
      </c>
    </row>
    <row r="2371" spans="1:5" x14ac:dyDescent="0.25">
      <c r="A2371" s="81" t="s">
        <v>105</v>
      </c>
      <c r="B2371" s="92"/>
      <c r="C2371" s="92"/>
      <c r="D2371" s="77">
        <v>124980.9</v>
      </c>
      <c r="E2371" s="185"/>
    </row>
    <row r="2372" spans="1:5" x14ac:dyDescent="0.25">
      <c r="A2372" s="78" t="s">
        <v>491</v>
      </c>
      <c r="B2372" s="79">
        <v>43055</v>
      </c>
      <c r="C2372" s="79">
        <v>43055</v>
      </c>
      <c r="D2372" s="79">
        <v>32115.27</v>
      </c>
      <c r="E2372" s="184">
        <f t="shared" si="39"/>
        <v>74.591266984090126</v>
      </c>
    </row>
    <row r="2373" spans="1:5" s="2" customFormat="1" x14ac:dyDescent="0.25">
      <c r="A2373" s="87" t="s">
        <v>195</v>
      </c>
      <c r="B2373" s="88">
        <v>43055</v>
      </c>
      <c r="C2373" s="88">
        <v>43055</v>
      </c>
      <c r="D2373" s="88">
        <v>32115.27</v>
      </c>
      <c r="E2373" s="183">
        <f t="shared" si="39"/>
        <v>74.591266984090126</v>
      </c>
    </row>
    <row r="2374" spans="1:5" x14ac:dyDescent="0.25">
      <c r="A2374" s="80" t="s">
        <v>52</v>
      </c>
      <c r="B2374" s="75">
        <v>22650</v>
      </c>
      <c r="C2374" s="75">
        <v>22650</v>
      </c>
      <c r="D2374" s="75">
        <v>12015.27</v>
      </c>
      <c r="E2374" s="182">
        <f t="shared" si="39"/>
        <v>53.047549668874169</v>
      </c>
    </row>
    <row r="2375" spans="1:5" x14ac:dyDescent="0.25">
      <c r="A2375" s="81" t="s">
        <v>70</v>
      </c>
      <c r="B2375" s="92"/>
      <c r="C2375" s="92"/>
      <c r="D2375" s="77">
        <v>320</v>
      </c>
      <c r="E2375" s="185"/>
    </row>
    <row r="2376" spans="1:5" x14ac:dyDescent="0.25">
      <c r="A2376" s="81" t="s">
        <v>71</v>
      </c>
      <c r="B2376" s="92"/>
      <c r="C2376" s="92"/>
      <c r="D2376" s="77">
        <v>910</v>
      </c>
      <c r="E2376" s="185"/>
    </row>
    <row r="2377" spans="1:5" x14ac:dyDescent="0.25">
      <c r="A2377" s="81" t="s">
        <v>72</v>
      </c>
      <c r="B2377" s="92"/>
      <c r="C2377" s="92"/>
      <c r="D2377" s="77">
        <v>1551.23</v>
      </c>
      <c r="E2377" s="185"/>
    </row>
    <row r="2378" spans="1:5" x14ac:dyDescent="0.25">
      <c r="A2378" s="81" t="s">
        <v>74</v>
      </c>
      <c r="B2378" s="92"/>
      <c r="C2378" s="92"/>
      <c r="D2378" s="77">
        <v>150</v>
      </c>
      <c r="E2378" s="185"/>
    </row>
    <row r="2379" spans="1:5" x14ac:dyDescent="0.25">
      <c r="A2379" s="81" t="s">
        <v>80</v>
      </c>
      <c r="B2379" s="92"/>
      <c r="C2379" s="92"/>
      <c r="D2379" s="77">
        <v>9084.0400000000009</v>
      </c>
      <c r="E2379" s="185"/>
    </row>
    <row r="2380" spans="1:5" x14ac:dyDescent="0.25">
      <c r="A2380" s="80" t="s">
        <v>106</v>
      </c>
      <c r="B2380" s="75">
        <v>20405</v>
      </c>
      <c r="C2380" s="75">
        <v>20405</v>
      </c>
      <c r="D2380" s="75">
        <v>20100</v>
      </c>
      <c r="E2380" s="182">
        <f t="shared" si="39"/>
        <v>98.505268316589067</v>
      </c>
    </row>
    <row r="2381" spans="1:5" x14ac:dyDescent="0.25">
      <c r="A2381" s="81" t="s">
        <v>108</v>
      </c>
      <c r="B2381" s="92"/>
      <c r="C2381" s="92"/>
      <c r="D2381" s="77">
        <v>20100</v>
      </c>
      <c r="E2381" s="185"/>
    </row>
    <row r="2382" spans="1:5" x14ac:dyDescent="0.25">
      <c r="A2382" s="81"/>
      <c r="B2382" s="92"/>
      <c r="C2382" s="92"/>
      <c r="D2382" s="77"/>
      <c r="E2382" s="185"/>
    </row>
    <row r="2383" spans="1:5" x14ac:dyDescent="0.25">
      <c r="A2383" s="81"/>
      <c r="B2383" s="92"/>
      <c r="C2383" s="92"/>
      <c r="D2383" s="77"/>
      <c r="E2383" s="185"/>
    </row>
    <row r="2384" spans="1:5" x14ac:dyDescent="0.25">
      <c r="A2384" s="74" t="s">
        <v>193</v>
      </c>
      <c r="B2384" s="75">
        <v>83967467</v>
      </c>
      <c r="C2384" s="75">
        <v>84087467</v>
      </c>
      <c r="D2384" s="75">
        <v>67431153.810000002</v>
      </c>
      <c r="E2384" s="182">
        <f t="shared" si="39"/>
        <v>80.191681609341387</v>
      </c>
    </row>
    <row r="2385" spans="1:5" s="2" customFormat="1" ht="13.5" customHeight="1" x14ac:dyDescent="0.25">
      <c r="A2385" s="172" t="s">
        <v>195</v>
      </c>
      <c r="B2385" s="173">
        <v>3534346</v>
      </c>
      <c r="C2385" s="173">
        <v>3654346</v>
      </c>
      <c r="D2385" s="173">
        <v>2392563.44</v>
      </c>
      <c r="E2385" s="190">
        <f t="shared" si="39"/>
        <v>65.471727088786878</v>
      </c>
    </row>
    <row r="2386" spans="1:5" s="2" customFormat="1" ht="13.5" customHeight="1" x14ac:dyDescent="0.25">
      <c r="A2386" s="172" t="s">
        <v>202</v>
      </c>
      <c r="B2386" s="173">
        <f>B2416+B2522+B2532+B2542+B2550+B2662+B2706+B2729+B2752</f>
        <v>10517390</v>
      </c>
      <c r="C2386" s="173">
        <f t="shared" ref="C2386:D2386" si="40">C2416+C2522+C2532+C2542+C2550+C2662+C2706+C2729+C2752</f>
        <v>10517390</v>
      </c>
      <c r="D2386" s="173">
        <f t="shared" si="40"/>
        <v>7547366.2899999991</v>
      </c>
      <c r="E2386" s="190">
        <f t="shared" si="39"/>
        <v>71.760829350247533</v>
      </c>
    </row>
    <row r="2387" spans="1:5" s="2" customFormat="1" ht="13.5" customHeight="1" x14ac:dyDescent="0.25">
      <c r="A2387" s="172" t="s">
        <v>198</v>
      </c>
      <c r="B2387" s="173">
        <v>42843019</v>
      </c>
      <c r="C2387" s="173">
        <v>42843019</v>
      </c>
      <c r="D2387" s="173">
        <v>40222524.779999994</v>
      </c>
      <c r="E2387" s="190">
        <f t="shared" si="39"/>
        <v>93.883497752574328</v>
      </c>
    </row>
    <row r="2388" spans="1:5" s="2" customFormat="1" ht="13.5" customHeight="1" x14ac:dyDescent="0.25">
      <c r="A2388" s="87" t="s">
        <v>201</v>
      </c>
      <c r="B2388" s="88">
        <v>2061511</v>
      </c>
      <c r="C2388" s="88">
        <v>2061511</v>
      </c>
      <c r="D2388" s="88">
        <v>2061511</v>
      </c>
      <c r="E2388" s="183">
        <f t="shared" si="39"/>
        <v>100</v>
      </c>
    </row>
    <row r="2389" spans="1:5" s="2" customFormat="1" ht="13.5" customHeight="1" x14ac:dyDescent="0.25">
      <c r="A2389" s="87" t="s">
        <v>199</v>
      </c>
      <c r="B2389" s="88">
        <v>17778970</v>
      </c>
      <c r="C2389" s="88">
        <v>17778970</v>
      </c>
      <c r="D2389" s="88">
        <v>13530650.109999999</v>
      </c>
      <c r="E2389" s="183">
        <f t="shared" si="39"/>
        <v>76.10480309039275</v>
      </c>
    </row>
    <row r="2390" spans="1:5" s="2" customFormat="1" ht="13.5" customHeight="1" x14ac:dyDescent="0.25">
      <c r="A2390" s="87" t="s">
        <v>200</v>
      </c>
      <c r="B2390" s="88">
        <v>2075153</v>
      </c>
      <c r="C2390" s="88">
        <v>2075153</v>
      </c>
      <c r="D2390" s="88">
        <v>1577354.25</v>
      </c>
      <c r="E2390" s="183">
        <f t="shared" si="39"/>
        <v>76.011467588173019</v>
      </c>
    </row>
    <row r="2391" spans="1:5" s="2" customFormat="1" ht="13.5" customHeight="1" x14ac:dyDescent="0.25">
      <c r="A2391" s="87" t="s">
        <v>252</v>
      </c>
      <c r="B2391" s="88">
        <v>95028</v>
      </c>
      <c r="C2391" s="88">
        <v>95028</v>
      </c>
      <c r="D2391" s="88">
        <v>55281.85</v>
      </c>
      <c r="E2391" s="183">
        <f t="shared" si="39"/>
        <v>58.174274950540891</v>
      </c>
    </row>
    <row r="2392" spans="1:5" s="2" customFormat="1" ht="13.5" customHeight="1" x14ac:dyDescent="0.25">
      <c r="A2392" s="87" t="s">
        <v>598</v>
      </c>
      <c r="B2392" s="88">
        <v>62050</v>
      </c>
      <c r="C2392" s="88">
        <v>62050</v>
      </c>
      <c r="D2392" s="88">
        <v>43902.09</v>
      </c>
      <c r="E2392" s="183">
        <f t="shared" si="39"/>
        <v>70.752763900080566</v>
      </c>
    </row>
    <row r="2393" spans="1:5" s="2" customFormat="1" ht="13.5" customHeight="1" x14ac:dyDescent="0.25">
      <c r="A2393" s="87" t="s">
        <v>197</v>
      </c>
      <c r="B2393" s="88">
        <v>5000000</v>
      </c>
      <c r="C2393" s="88">
        <v>5000000</v>
      </c>
      <c r="D2393" s="88">
        <v>0</v>
      </c>
      <c r="E2393" s="183">
        <f t="shared" si="39"/>
        <v>0</v>
      </c>
    </row>
    <row r="2394" spans="1:5" s="2" customFormat="1" ht="13.5" customHeight="1" x14ac:dyDescent="0.25">
      <c r="A2394" s="87"/>
      <c r="B2394" s="88"/>
      <c r="C2394" s="88"/>
      <c r="D2394" s="93"/>
      <c r="E2394" s="183"/>
    </row>
    <row r="2395" spans="1:5" x14ac:dyDescent="0.25">
      <c r="A2395" s="74" t="s">
        <v>387</v>
      </c>
      <c r="B2395" s="75">
        <v>23693560</v>
      </c>
      <c r="C2395" s="75">
        <v>23693560</v>
      </c>
      <c r="D2395" s="75">
        <v>13401532.32</v>
      </c>
      <c r="E2395" s="182">
        <f t="shared" si="39"/>
        <v>56.561919441400953</v>
      </c>
    </row>
    <row r="2396" spans="1:5" x14ac:dyDescent="0.25">
      <c r="A2396" s="78" t="s">
        <v>492</v>
      </c>
      <c r="B2396" s="79">
        <v>116496</v>
      </c>
      <c r="C2396" s="79">
        <v>116496</v>
      </c>
      <c r="D2396" s="79">
        <v>153122.76999999999</v>
      </c>
      <c r="E2396" s="184">
        <f t="shared" si="39"/>
        <v>131.4403670512292</v>
      </c>
    </row>
    <row r="2397" spans="1:5" s="2" customFormat="1" ht="13.5" customHeight="1" x14ac:dyDescent="0.25">
      <c r="A2397" s="87" t="s">
        <v>199</v>
      </c>
      <c r="B2397" s="88">
        <v>116496</v>
      </c>
      <c r="C2397" s="88">
        <v>116496</v>
      </c>
      <c r="D2397" s="88">
        <v>153122.76999999999</v>
      </c>
      <c r="E2397" s="183">
        <f t="shared" si="39"/>
        <v>131.4403670512292</v>
      </c>
    </row>
    <row r="2398" spans="1:5" ht="13.5" customHeight="1" x14ac:dyDescent="0.25">
      <c r="A2398" s="80" t="s">
        <v>45</v>
      </c>
      <c r="B2398" s="75">
        <v>96976</v>
      </c>
      <c r="C2398" s="75">
        <v>96976</v>
      </c>
      <c r="D2398" s="75">
        <v>132316.56</v>
      </c>
      <c r="E2398" s="182">
        <f t="shared" si="39"/>
        <v>136.44258373205741</v>
      </c>
    </row>
    <row r="2399" spans="1:5" ht="13.5" customHeight="1" x14ac:dyDescent="0.25">
      <c r="A2399" s="81" t="s">
        <v>47</v>
      </c>
      <c r="B2399" s="92"/>
      <c r="C2399" s="92"/>
      <c r="D2399" s="77">
        <v>118552.56</v>
      </c>
      <c r="E2399" s="185"/>
    </row>
    <row r="2400" spans="1:5" ht="13.5" customHeight="1" x14ac:dyDescent="0.25">
      <c r="A2400" s="81" t="s">
        <v>49</v>
      </c>
      <c r="B2400" s="92"/>
      <c r="C2400" s="92"/>
      <c r="D2400" s="77">
        <v>1800</v>
      </c>
      <c r="E2400" s="185"/>
    </row>
    <row r="2401" spans="1:5" ht="13.5" customHeight="1" x14ac:dyDescent="0.25">
      <c r="A2401" s="81" t="s">
        <v>51</v>
      </c>
      <c r="B2401" s="92"/>
      <c r="C2401" s="92"/>
      <c r="D2401" s="77">
        <v>11964</v>
      </c>
      <c r="E2401" s="185"/>
    </row>
    <row r="2402" spans="1:5" ht="13.5" customHeight="1" x14ac:dyDescent="0.25">
      <c r="A2402" s="80" t="s">
        <v>52</v>
      </c>
      <c r="B2402" s="75">
        <v>11520</v>
      </c>
      <c r="C2402" s="75">
        <v>11520</v>
      </c>
      <c r="D2402" s="75">
        <v>12842.83</v>
      </c>
      <c r="E2402" s="182">
        <f t="shared" si="39"/>
        <v>111.48289930555555</v>
      </c>
    </row>
    <row r="2403" spans="1:5" ht="13.5" customHeight="1" x14ac:dyDescent="0.25">
      <c r="A2403" s="81" t="s">
        <v>54</v>
      </c>
      <c r="B2403" s="92"/>
      <c r="C2403" s="92"/>
      <c r="D2403" s="77">
        <v>1033.8</v>
      </c>
      <c r="E2403" s="185"/>
    </row>
    <row r="2404" spans="1:5" ht="13.5" customHeight="1" x14ac:dyDescent="0.25">
      <c r="A2404" s="81" t="s">
        <v>55</v>
      </c>
      <c r="B2404" s="92"/>
      <c r="C2404" s="92"/>
      <c r="D2404" s="77">
        <v>3503.36</v>
      </c>
      <c r="E2404" s="185"/>
    </row>
    <row r="2405" spans="1:5" ht="13.5" customHeight="1" x14ac:dyDescent="0.25">
      <c r="A2405" s="81" t="s">
        <v>56</v>
      </c>
      <c r="B2405" s="92"/>
      <c r="C2405" s="92"/>
      <c r="D2405" s="77">
        <v>2876.05</v>
      </c>
      <c r="E2405" s="185"/>
    </row>
    <row r="2406" spans="1:5" ht="13.5" customHeight="1" x14ac:dyDescent="0.25">
      <c r="A2406" s="81" t="s">
        <v>59</v>
      </c>
      <c r="B2406" s="92"/>
      <c r="C2406" s="92"/>
      <c r="D2406" s="77">
        <v>21.72</v>
      </c>
      <c r="E2406" s="185"/>
    </row>
    <row r="2407" spans="1:5" ht="13.5" customHeight="1" x14ac:dyDescent="0.25">
      <c r="A2407" s="81" t="s">
        <v>71</v>
      </c>
      <c r="B2407" s="92"/>
      <c r="C2407" s="92"/>
      <c r="D2407" s="77">
        <v>3222.52</v>
      </c>
      <c r="E2407" s="185"/>
    </row>
    <row r="2408" spans="1:5" ht="13.5" customHeight="1" x14ac:dyDescent="0.25">
      <c r="A2408" s="81" t="s">
        <v>72</v>
      </c>
      <c r="B2408" s="92"/>
      <c r="C2408" s="92"/>
      <c r="D2408" s="77">
        <v>2185.38</v>
      </c>
      <c r="E2408" s="185"/>
    </row>
    <row r="2409" spans="1:5" ht="13.5" customHeight="1" x14ac:dyDescent="0.25">
      <c r="A2409" s="80" t="s">
        <v>102</v>
      </c>
      <c r="B2409" s="75">
        <v>8000</v>
      </c>
      <c r="C2409" s="75">
        <v>8000</v>
      </c>
      <c r="D2409" s="75">
        <v>7963.38</v>
      </c>
      <c r="E2409" s="182">
        <f t="shared" ref="E2409:E2464" si="41">D2409/C2409*100</f>
        <v>99.542249999999996</v>
      </c>
    </row>
    <row r="2410" spans="1:5" ht="13.5" customHeight="1" x14ac:dyDescent="0.25">
      <c r="A2410" s="81" t="s">
        <v>104</v>
      </c>
      <c r="B2410" s="92"/>
      <c r="C2410" s="92"/>
      <c r="D2410" s="77">
        <v>7963.38</v>
      </c>
      <c r="E2410" s="185"/>
    </row>
    <row r="2411" spans="1:5" x14ac:dyDescent="0.25">
      <c r="A2411" s="78" t="s">
        <v>493</v>
      </c>
      <c r="B2411" s="79">
        <v>23268114</v>
      </c>
      <c r="C2411" s="79">
        <v>23268114</v>
      </c>
      <c r="D2411" s="79">
        <v>12943534.460000001</v>
      </c>
      <c r="E2411" s="184">
        <f t="shared" si="41"/>
        <v>55.627776535734696</v>
      </c>
    </row>
    <row r="2412" spans="1:5" s="2" customFormat="1" ht="13.5" customHeight="1" x14ac:dyDescent="0.25">
      <c r="A2412" s="87" t="s">
        <v>195</v>
      </c>
      <c r="B2412" s="88">
        <v>1100000</v>
      </c>
      <c r="C2412" s="88">
        <v>1100000</v>
      </c>
      <c r="D2412" s="88">
        <v>58020.61</v>
      </c>
      <c r="E2412" s="183">
        <f t="shared" si="41"/>
        <v>5.2746009090909087</v>
      </c>
    </row>
    <row r="2413" spans="1:5" ht="13.5" customHeight="1" x14ac:dyDescent="0.25">
      <c r="A2413" s="80" t="s">
        <v>117</v>
      </c>
      <c r="B2413" s="75">
        <v>1000000</v>
      </c>
      <c r="C2413" s="75">
        <v>1000000</v>
      </c>
      <c r="D2413" s="75">
        <v>0</v>
      </c>
      <c r="E2413" s="182">
        <f t="shared" si="41"/>
        <v>0</v>
      </c>
    </row>
    <row r="2414" spans="1:5" ht="13.5" customHeight="1" x14ac:dyDescent="0.25">
      <c r="A2414" s="80" t="s">
        <v>133</v>
      </c>
      <c r="B2414" s="75">
        <v>100000</v>
      </c>
      <c r="C2414" s="75">
        <v>100000</v>
      </c>
      <c r="D2414" s="75">
        <v>58020.61</v>
      </c>
      <c r="E2414" s="182">
        <f t="shared" si="41"/>
        <v>58.020610000000005</v>
      </c>
    </row>
    <row r="2415" spans="1:5" ht="13.5" customHeight="1" x14ac:dyDescent="0.25">
      <c r="A2415" s="81" t="s">
        <v>135</v>
      </c>
      <c r="B2415" s="92"/>
      <c r="C2415" s="92"/>
      <c r="D2415" s="77">
        <v>58020.61</v>
      </c>
      <c r="E2415" s="185"/>
    </row>
    <row r="2416" spans="1:5" s="2" customFormat="1" ht="13.5" customHeight="1" x14ac:dyDescent="0.25">
      <c r="A2416" s="87" t="s">
        <v>202</v>
      </c>
      <c r="B2416" s="88">
        <v>55322</v>
      </c>
      <c r="C2416" s="88">
        <v>55322</v>
      </c>
      <c r="D2416" s="88">
        <v>5111.6000000000004</v>
      </c>
      <c r="E2416" s="183">
        <f t="shared" si="41"/>
        <v>9.2397237988503669</v>
      </c>
    </row>
    <row r="2417" spans="1:5" ht="13.5" customHeight="1" x14ac:dyDescent="0.25">
      <c r="A2417" s="80" t="s">
        <v>133</v>
      </c>
      <c r="B2417" s="75">
        <v>55322</v>
      </c>
      <c r="C2417" s="75">
        <v>55322</v>
      </c>
      <c r="D2417" s="75">
        <v>5111.6000000000004</v>
      </c>
      <c r="E2417" s="182">
        <f t="shared" si="41"/>
        <v>9.2397237988503669</v>
      </c>
    </row>
    <row r="2418" spans="1:5" ht="13.5" customHeight="1" x14ac:dyDescent="0.25">
      <c r="A2418" s="81" t="s">
        <v>135</v>
      </c>
      <c r="B2418" s="92"/>
      <c r="C2418" s="92"/>
      <c r="D2418" s="77">
        <v>5111.6000000000004</v>
      </c>
      <c r="E2418" s="185"/>
    </row>
    <row r="2419" spans="1:5" s="2" customFormat="1" ht="13.5" customHeight="1" x14ac:dyDescent="0.25">
      <c r="A2419" s="87" t="s">
        <v>199</v>
      </c>
      <c r="B2419" s="88">
        <v>17112792</v>
      </c>
      <c r="C2419" s="88">
        <v>17112792</v>
      </c>
      <c r="D2419" s="88">
        <v>12880402.25</v>
      </c>
      <c r="E2419" s="183">
        <f t="shared" si="41"/>
        <v>75.267684256315391</v>
      </c>
    </row>
    <row r="2420" spans="1:5" ht="13.5" customHeight="1" x14ac:dyDescent="0.25">
      <c r="A2420" s="80" t="s">
        <v>117</v>
      </c>
      <c r="B2420" s="75">
        <v>2148000</v>
      </c>
      <c r="C2420" s="75">
        <v>2148000</v>
      </c>
      <c r="D2420" s="75">
        <v>0</v>
      </c>
      <c r="E2420" s="182">
        <f t="shared" si="41"/>
        <v>0</v>
      </c>
    </row>
    <row r="2421" spans="1:5" ht="13.5" customHeight="1" x14ac:dyDescent="0.25">
      <c r="A2421" s="80" t="s">
        <v>133</v>
      </c>
      <c r="B2421" s="75">
        <v>14964792</v>
      </c>
      <c r="C2421" s="75">
        <v>14964792</v>
      </c>
      <c r="D2421" s="75">
        <v>12880402.25</v>
      </c>
      <c r="E2421" s="182">
        <f t="shared" si="41"/>
        <v>86.071375064885629</v>
      </c>
    </row>
    <row r="2422" spans="1:5" ht="13.5" customHeight="1" x14ac:dyDescent="0.25">
      <c r="A2422" s="81" t="s">
        <v>135</v>
      </c>
      <c r="B2422" s="92"/>
      <c r="C2422" s="92"/>
      <c r="D2422" s="77">
        <v>12880402.25</v>
      </c>
      <c r="E2422" s="185"/>
    </row>
    <row r="2423" spans="1:5" s="2" customFormat="1" ht="13.5" customHeight="1" x14ac:dyDescent="0.25">
      <c r="A2423" s="87" t="s">
        <v>197</v>
      </c>
      <c r="B2423" s="88">
        <v>5000000</v>
      </c>
      <c r="C2423" s="88">
        <v>5000000</v>
      </c>
      <c r="D2423" s="93"/>
      <c r="E2423" s="183">
        <f t="shared" si="41"/>
        <v>0</v>
      </c>
    </row>
    <row r="2424" spans="1:5" ht="13.5" customHeight="1" x14ac:dyDescent="0.25">
      <c r="A2424" s="80" t="s">
        <v>133</v>
      </c>
      <c r="B2424" s="75">
        <v>5000000</v>
      </c>
      <c r="C2424" s="75">
        <v>5000000</v>
      </c>
      <c r="D2424" s="75">
        <v>0</v>
      </c>
      <c r="E2424" s="182">
        <f t="shared" si="41"/>
        <v>0</v>
      </c>
    </row>
    <row r="2425" spans="1:5" x14ac:dyDescent="0.25">
      <c r="A2425" s="78" t="s">
        <v>494</v>
      </c>
      <c r="B2425" s="79">
        <v>208200</v>
      </c>
      <c r="C2425" s="79">
        <v>208200</v>
      </c>
      <c r="D2425" s="79">
        <v>210244.82</v>
      </c>
      <c r="E2425" s="184">
        <f t="shared" si="41"/>
        <v>100.98214217098945</v>
      </c>
    </row>
    <row r="2426" spans="1:5" s="2" customFormat="1" ht="13.5" customHeight="1" x14ac:dyDescent="0.25">
      <c r="A2426" s="87" t="s">
        <v>199</v>
      </c>
      <c r="B2426" s="88">
        <v>208200</v>
      </c>
      <c r="C2426" s="88">
        <v>208200</v>
      </c>
      <c r="D2426" s="88">
        <v>210244.82</v>
      </c>
      <c r="E2426" s="183">
        <f t="shared" si="41"/>
        <v>100.98214217098945</v>
      </c>
    </row>
    <row r="2427" spans="1:5" ht="13.5" customHeight="1" x14ac:dyDescent="0.25">
      <c r="A2427" s="80" t="s">
        <v>45</v>
      </c>
      <c r="B2427" s="75">
        <v>183000</v>
      </c>
      <c r="C2427" s="75">
        <v>183000</v>
      </c>
      <c r="D2427" s="75">
        <v>188826.32</v>
      </c>
      <c r="E2427" s="182">
        <f t="shared" si="41"/>
        <v>103.18378142076503</v>
      </c>
    </row>
    <row r="2428" spans="1:5" ht="13.5" customHeight="1" x14ac:dyDescent="0.25">
      <c r="A2428" s="81" t="s">
        <v>47</v>
      </c>
      <c r="B2428" s="92"/>
      <c r="C2428" s="92"/>
      <c r="D2428" s="77">
        <v>173976.87</v>
      </c>
      <c r="E2428" s="185"/>
    </row>
    <row r="2429" spans="1:5" ht="13.5" customHeight="1" x14ac:dyDescent="0.25">
      <c r="A2429" s="81" t="s">
        <v>49</v>
      </c>
      <c r="B2429" s="92"/>
      <c r="C2429" s="92"/>
      <c r="D2429" s="77">
        <v>3300</v>
      </c>
      <c r="E2429" s="185"/>
    </row>
    <row r="2430" spans="1:5" ht="13.5" customHeight="1" x14ac:dyDescent="0.25">
      <c r="A2430" s="81" t="s">
        <v>51</v>
      </c>
      <c r="B2430" s="92"/>
      <c r="C2430" s="92"/>
      <c r="D2430" s="77">
        <v>11549.45</v>
      </c>
      <c r="E2430" s="185"/>
    </row>
    <row r="2431" spans="1:5" x14ac:dyDescent="0.25">
      <c r="A2431" s="80" t="s">
        <v>52</v>
      </c>
      <c r="B2431" s="75">
        <v>25200</v>
      </c>
      <c r="C2431" s="75">
        <v>25200</v>
      </c>
      <c r="D2431" s="75">
        <v>21418.5</v>
      </c>
      <c r="E2431" s="182">
        <f t="shared" si="41"/>
        <v>84.99404761904762</v>
      </c>
    </row>
    <row r="2432" spans="1:5" x14ac:dyDescent="0.25">
      <c r="A2432" s="81" t="s">
        <v>54</v>
      </c>
      <c r="B2432" s="92"/>
      <c r="C2432" s="92"/>
      <c r="D2432" s="77">
        <v>2593.56</v>
      </c>
      <c r="E2432" s="185"/>
    </row>
    <row r="2433" spans="1:5" x14ac:dyDescent="0.25">
      <c r="A2433" s="81" t="s">
        <v>55</v>
      </c>
      <c r="B2433" s="92"/>
      <c r="C2433" s="92"/>
      <c r="D2433" s="77">
        <v>15940.72</v>
      </c>
      <c r="E2433" s="185"/>
    </row>
    <row r="2434" spans="1:5" x14ac:dyDescent="0.25">
      <c r="A2434" s="81" t="s">
        <v>56</v>
      </c>
      <c r="B2434" s="92"/>
      <c r="C2434" s="92"/>
      <c r="D2434" s="77">
        <v>2884.22</v>
      </c>
      <c r="E2434" s="185"/>
    </row>
    <row r="2435" spans="1:5" x14ac:dyDescent="0.25">
      <c r="A2435" s="78" t="s">
        <v>495</v>
      </c>
      <c r="B2435" s="79">
        <v>100750</v>
      </c>
      <c r="C2435" s="79">
        <v>100750</v>
      </c>
      <c r="D2435" s="79">
        <v>94630.27</v>
      </c>
      <c r="E2435" s="184">
        <f t="shared" si="41"/>
        <v>93.925826302729533</v>
      </c>
    </row>
    <row r="2436" spans="1:5" s="2" customFormat="1" x14ac:dyDescent="0.25">
      <c r="A2436" s="87" t="s">
        <v>199</v>
      </c>
      <c r="B2436" s="88">
        <v>100750</v>
      </c>
      <c r="C2436" s="88">
        <v>100750</v>
      </c>
      <c r="D2436" s="88">
        <v>94630.27</v>
      </c>
      <c r="E2436" s="183">
        <f t="shared" si="41"/>
        <v>93.925826302729533</v>
      </c>
    </row>
    <row r="2437" spans="1:5" x14ac:dyDescent="0.25">
      <c r="A2437" s="80" t="s">
        <v>45</v>
      </c>
      <c r="B2437" s="75">
        <v>92730</v>
      </c>
      <c r="C2437" s="75">
        <v>92730</v>
      </c>
      <c r="D2437" s="75">
        <v>87913.84</v>
      </c>
      <c r="E2437" s="182">
        <f t="shared" si="41"/>
        <v>94.806254717998485</v>
      </c>
    </row>
    <row r="2438" spans="1:5" x14ac:dyDescent="0.25">
      <c r="A2438" s="81" t="s">
        <v>47</v>
      </c>
      <c r="B2438" s="92"/>
      <c r="C2438" s="92"/>
      <c r="D2438" s="77">
        <v>75640.53</v>
      </c>
      <c r="E2438" s="185"/>
    </row>
    <row r="2439" spans="1:5" x14ac:dyDescent="0.25">
      <c r="A2439" s="81" t="s">
        <v>49</v>
      </c>
      <c r="B2439" s="92"/>
      <c r="C2439" s="92"/>
      <c r="D2439" s="77">
        <v>900</v>
      </c>
      <c r="E2439" s="185"/>
    </row>
    <row r="2440" spans="1:5" x14ac:dyDescent="0.25">
      <c r="A2440" s="81" t="s">
        <v>51</v>
      </c>
      <c r="B2440" s="92"/>
      <c r="C2440" s="92"/>
      <c r="D2440" s="77">
        <v>11373.31</v>
      </c>
      <c r="E2440" s="185"/>
    </row>
    <row r="2441" spans="1:5" x14ac:dyDescent="0.25">
      <c r="A2441" s="80" t="s">
        <v>52</v>
      </c>
      <c r="B2441" s="75">
        <v>8020</v>
      </c>
      <c r="C2441" s="75">
        <v>8020</v>
      </c>
      <c r="D2441" s="75">
        <v>6716.43</v>
      </c>
      <c r="E2441" s="182">
        <f t="shared" si="41"/>
        <v>83.74600997506235</v>
      </c>
    </row>
    <row r="2442" spans="1:5" x14ac:dyDescent="0.25">
      <c r="A2442" s="81" t="s">
        <v>54</v>
      </c>
      <c r="B2442" s="92"/>
      <c r="C2442" s="92"/>
      <c r="D2442" s="77">
        <v>1414.46</v>
      </c>
      <c r="E2442" s="185"/>
    </row>
    <row r="2443" spans="1:5" x14ac:dyDescent="0.25">
      <c r="A2443" s="81" t="s">
        <v>55</v>
      </c>
      <c r="B2443" s="92"/>
      <c r="C2443" s="92"/>
      <c r="D2443" s="77">
        <v>4829.34</v>
      </c>
      <c r="E2443" s="185"/>
    </row>
    <row r="2444" spans="1:5" x14ac:dyDescent="0.25">
      <c r="A2444" s="81" t="s">
        <v>57</v>
      </c>
      <c r="B2444" s="92"/>
      <c r="C2444" s="92"/>
      <c r="D2444" s="77">
        <v>265.45</v>
      </c>
      <c r="E2444" s="185"/>
    </row>
    <row r="2445" spans="1:5" x14ac:dyDescent="0.25">
      <c r="A2445" s="81" t="s">
        <v>72</v>
      </c>
      <c r="B2445" s="92"/>
      <c r="C2445" s="92"/>
      <c r="D2445" s="77">
        <v>110.38</v>
      </c>
      <c r="E2445" s="185"/>
    </row>
    <row r="2446" spans="1:5" x14ac:dyDescent="0.25">
      <c r="A2446" s="81" t="s">
        <v>74</v>
      </c>
      <c r="B2446" s="92"/>
      <c r="C2446" s="92"/>
      <c r="D2446" s="77">
        <v>96.8</v>
      </c>
      <c r="E2446" s="185"/>
    </row>
    <row r="2447" spans="1:5" x14ac:dyDescent="0.25">
      <c r="A2447" s="81"/>
      <c r="B2447" s="92"/>
      <c r="C2447" s="92"/>
      <c r="D2447" s="77"/>
      <c r="E2447" s="185"/>
    </row>
    <row r="2448" spans="1:5" x14ac:dyDescent="0.25">
      <c r="A2448" s="74" t="s">
        <v>504</v>
      </c>
      <c r="B2448" s="75">
        <v>5462370</v>
      </c>
      <c r="C2448" s="75">
        <v>5582370</v>
      </c>
      <c r="D2448" s="75">
        <v>4560562.45</v>
      </c>
      <c r="E2448" s="182">
        <f t="shared" si="41"/>
        <v>81.695811098153655</v>
      </c>
    </row>
    <row r="2449" spans="1:5" x14ac:dyDescent="0.25">
      <c r="A2449" s="78" t="s">
        <v>505</v>
      </c>
      <c r="B2449" s="79">
        <v>32730</v>
      </c>
      <c r="C2449" s="79">
        <v>32730</v>
      </c>
      <c r="D2449" s="79">
        <v>32730</v>
      </c>
      <c r="E2449" s="184">
        <f t="shared" si="41"/>
        <v>100</v>
      </c>
    </row>
    <row r="2450" spans="1:5" s="2" customFormat="1" x14ac:dyDescent="0.25">
      <c r="A2450" s="87" t="s">
        <v>195</v>
      </c>
      <c r="B2450" s="88">
        <v>32730</v>
      </c>
      <c r="C2450" s="88">
        <v>32730</v>
      </c>
      <c r="D2450" s="88">
        <v>32730</v>
      </c>
      <c r="E2450" s="183">
        <f t="shared" si="41"/>
        <v>100</v>
      </c>
    </row>
    <row r="2451" spans="1:5" x14ac:dyDescent="0.25">
      <c r="A2451" s="80" t="s">
        <v>45</v>
      </c>
      <c r="B2451" s="75">
        <v>21150</v>
      </c>
      <c r="C2451" s="75">
        <v>21150</v>
      </c>
      <c r="D2451" s="75">
        <v>21150</v>
      </c>
      <c r="E2451" s="182">
        <f t="shared" si="41"/>
        <v>100</v>
      </c>
    </row>
    <row r="2452" spans="1:5" x14ac:dyDescent="0.25">
      <c r="A2452" s="81" t="s">
        <v>182</v>
      </c>
      <c r="B2452" s="92"/>
      <c r="C2452" s="92"/>
      <c r="D2452" s="77">
        <v>20080</v>
      </c>
      <c r="E2452" s="185"/>
    </row>
    <row r="2453" spans="1:5" x14ac:dyDescent="0.25">
      <c r="A2453" s="81" t="s">
        <v>51</v>
      </c>
      <c r="B2453" s="92"/>
      <c r="C2453" s="92"/>
      <c r="D2453" s="77">
        <v>1070</v>
      </c>
      <c r="E2453" s="185"/>
    </row>
    <row r="2454" spans="1:5" x14ac:dyDescent="0.25">
      <c r="A2454" s="80" t="s">
        <v>52</v>
      </c>
      <c r="B2454" s="75">
        <v>11580</v>
      </c>
      <c r="C2454" s="75">
        <v>11580</v>
      </c>
      <c r="D2454" s="75">
        <v>11580</v>
      </c>
      <c r="E2454" s="182">
        <f t="shared" si="41"/>
        <v>100</v>
      </c>
    </row>
    <row r="2455" spans="1:5" x14ac:dyDescent="0.25">
      <c r="A2455" s="81" t="s">
        <v>59</v>
      </c>
      <c r="B2455" s="92"/>
      <c r="C2455" s="92"/>
      <c r="D2455" s="77">
        <v>423.41</v>
      </c>
      <c r="E2455" s="185"/>
    </row>
    <row r="2456" spans="1:5" x14ac:dyDescent="0.25">
      <c r="A2456" s="81" t="s">
        <v>67</v>
      </c>
      <c r="B2456" s="92"/>
      <c r="C2456" s="92"/>
      <c r="D2456" s="77">
        <v>505</v>
      </c>
      <c r="E2456" s="185"/>
    </row>
    <row r="2457" spans="1:5" x14ac:dyDescent="0.25">
      <c r="A2457" s="81" t="s">
        <v>71</v>
      </c>
      <c r="B2457" s="92"/>
      <c r="C2457" s="92"/>
      <c r="D2457" s="77">
        <v>8930</v>
      </c>
      <c r="E2457" s="185"/>
    </row>
    <row r="2458" spans="1:5" x14ac:dyDescent="0.25">
      <c r="A2458" s="81" t="s">
        <v>584</v>
      </c>
      <c r="B2458" s="92"/>
      <c r="C2458" s="92"/>
      <c r="D2458" s="77">
        <v>1721.59</v>
      </c>
      <c r="E2458" s="185"/>
    </row>
    <row r="2459" spans="1:5" x14ac:dyDescent="0.25">
      <c r="A2459" s="78" t="s">
        <v>506</v>
      </c>
      <c r="B2459" s="79">
        <v>33000</v>
      </c>
      <c r="C2459" s="79">
        <v>33000</v>
      </c>
      <c r="D2459" s="79">
        <v>31697.3</v>
      </c>
      <c r="E2459" s="184">
        <f t="shared" si="41"/>
        <v>96.052424242424237</v>
      </c>
    </row>
    <row r="2460" spans="1:5" s="2" customFormat="1" x14ac:dyDescent="0.25">
      <c r="A2460" s="87" t="s">
        <v>200</v>
      </c>
      <c r="B2460" s="88">
        <v>33000</v>
      </c>
      <c r="C2460" s="88">
        <v>33000</v>
      </c>
      <c r="D2460" s="88">
        <v>31697.3</v>
      </c>
      <c r="E2460" s="183">
        <f t="shared" si="41"/>
        <v>96.052424242424237</v>
      </c>
    </row>
    <row r="2461" spans="1:5" x14ac:dyDescent="0.25">
      <c r="A2461" s="80" t="s">
        <v>45</v>
      </c>
      <c r="B2461" s="75">
        <v>14820</v>
      </c>
      <c r="C2461" s="75">
        <v>14820</v>
      </c>
      <c r="D2461" s="75">
        <v>12644.45</v>
      </c>
      <c r="E2461" s="182">
        <f t="shared" si="41"/>
        <v>85.320175438596507</v>
      </c>
    </row>
    <row r="2462" spans="1:5" x14ac:dyDescent="0.25">
      <c r="A2462" s="81" t="s">
        <v>47</v>
      </c>
      <c r="B2462" s="92"/>
      <c r="C2462" s="92"/>
      <c r="D2462" s="77">
        <v>11015.4</v>
      </c>
      <c r="E2462" s="185"/>
    </row>
    <row r="2463" spans="1:5" x14ac:dyDescent="0.25">
      <c r="A2463" s="81" t="s">
        <v>51</v>
      </c>
      <c r="B2463" s="92"/>
      <c r="C2463" s="92"/>
      <c r="D2463" s="77">
        <v>1629.05</v>
      </c>
      <c r="E2463" s="185"/>
    </row>
    <row r="2464" spans="1:5" x14ac:dyDescent="0.25">
      <c r="A2464" s="80" t="s">
        <v>52</v>
      </c>
      <c r="B2464" s="75">
        <v>14980</v>
      </c>
      <c r="C2464" s="75">
        <v>14980</v>
      </c>
      <c r="D2464" s="75">
        <v>15862.81</v>
      </c>
      <c r="E2464" s="182">
        <f t="shared" si="41"/>
        <v>105.89325767690254</v>
      </c>
    </row>
    <row r="2465" spans="1:5" x14ac:dyDescent="0.25">
      <c r="A2465" s="81" t="s">
        <v>54</v>
      </c>
      <c r="B2465" s="92"/>
      <c r="C2465" s="92"/>
      <c r="D2465" s="77">
        <v>2051.44</v>
      </c>
      <c r="E2465" s="185"/>
    </row>
    <row r="2466" spans="1:5" x14ac:dyDescent="0.25">
      <c r="A2466" s="81" t="s">
        <v>56</v>
      </c>
      <c r="B2466" s="92"/>
      <c r="C2466" s="92"/>
      <c r="D2466" s="77">
        <v>5008.8100000000004</v>
      </c>
      <c r="E2466" s="185"/>
    </row>
    <row r="2467" spans="1:5" x14ac:dyDescent="0.25">
      <c r="A2467" s="81" t="s">
        <v>59</v>
      </c>
      <c r="B2467" s="92"/>
      <c r="C2467" s="92"/>
      <c r="D2467" s="77">
        <v>551.78</v>
      </c>
      <c r="E2467" s="185"/>
    </row>
    <row r="2468" spans="1:5" x14ac:dyDescent="0.25">
      <c r="A2468" s="81" t="s">
        <v>70</v>
      </c>
      <c r="B2468" s="92"/>
      <c r="C2468" s="92"/>
      <c r="D2468" s="77">
        <v>310</v>
      </c>
      <c r="E2468" s="185"/>
    </row>
    <row r="2469" spans="1:5" x14ac:dyDescent="0.25">
      <c r="A2469" s="81" t="s">
        <v>72</v>
      </c>
      <c r="B2469" s="92"/>
      <c r="C2469" s="92"/>
      <c r="D2469" s="77">
        <v>4347.49</v>
      </c>
      <c r="E2469" s="185"/>
    </row>
    <row r="2470" spans="1:5" x14ac:dyDescent="0.25">
      <c r="A2470" s="81" t="s">
        <v>74</v>
      </c>
      <c r="B2470" s="92"/>
      <c r="C2470" s="92"/>
      <c r="D2470" s="77">
        <v>1275.79</v>
      </c>
      <c r="E2470" s="185"/>
    </row>
    <row r="2471" spans="1:5" x14ac:dyDescent="0.25">
      <c r="A2471" s="81" t="s">
        <v>584</v>
      </c>
      <c r="B2471" s="92"/>
      <c r="C2471" s="92"/>
      <c r="D2471" s="77">
        <v>327.5</v>
      </c>
      <c r="E2471" s="185"/>
    </row>
    <row r="2472" spans="1:5" x14ac:dyDescent="0.25">
      <c r="A2472" s="81" t="s">
        <v>80</v>
      </c>
      <c r="B2472" s="92"/>
      <c r="C2472" s="92"/>
      <c r="D2472" s="77">
        <v>1990</v>
      </c>
      <c r="E2472" s="185"/>
    </row>
    <row r="2473" spans="1:5" x14ac:dyDescent="0.25">
      <c r="A2473" s="80" t="s">
        <v>117</v>
      </c>
      <c r="B2473" s="75">
        <v>3200</v>
      </c>
      <c r="C2473" s="75">
        <v>3200</v>
      </c>
      <c r="D2473" s="75">
        <v>3190.04</v>
      </c>
      <c r="E2473" s="182">
        <f t="shared" ref="E2473:E2536" si="42">D2473/C2473*100</f>
        <v>99.688749999999999</v>
      </c>
    </row>
    <row r="2474" spans="1:5" x14ac:dyDescent="0.25">
      <c r="A2474" s="81" t="s">
        <v>121</v>
      </c>
      <c r="B2474" s="92"/>
      <c r="C2474" s="92"/>
      <c r="D2474" s="77">
        <v>1660.45</v>
      </c>
      <c r="E2474" s="185"/>
    </row>
    <row r="2475" spans="1:5" x14ac:dyDescent="0.25">
      <c r="A2475" s="81" t="s">
        <v>125</v>
      </c>
      <c r="B2475" s="92"/>
      <c r="C2475" s="92"/>
      <c r="D2475" s="77">
        <v>1529.59</v>
      </c>
      <c r="E2475" s="185"/>
    </row>
    <row r="2476" spans="1:5" ht="22.5" customHeight="1" x14ac:dyDescent="0.25">
      <c r="A2476" s="78" t="s">
        <v>507</v>
      </c>
      <c r="B2476" s="79">
        <v>3810</v>
      </c>
      <c r="C2476" s="79">
        <v>3810</v>
      </c>
      <c r="D2476" s="79">
        <v>3810</v>
      </c>
      <c r="E2476" s="184">
        <f t="shared" si="42"/>
        <v>100</v>
      </c>
    </row>
    <row r="2477" spans="1:5" s="2" customFormat="1" x14ac:dyDescent="0.25">
      <c r="A2477" s="87" t="s">
        <v>195</v>
      </c>
      <c r="B2477" s="88">
        <v>3810</v>
      </c>
      <c r="C2477" s="88">
        <v>3810</v>
      </c>
      <c r="D2477" s="88">
        <v>3810</v>
      </c>
      <c r="E2477" s="183">
        <f t="shared" si="42"/>
        <v>100</v>
      </c>
    </row>
    <row r="2478" spans="1:5" x14ac:dyDescent="0.25">
      <c r="A2478" s="80" t="s">
        <v>45</v>
      </c>
      <c r="B2478" s="75">
        <v>3600</v>
      </c>
      <c r="C2478" s="75">
        <v>3600</v>
      </c>
      <c r="D2478" s="75">
        <v>3600</v>
      </c>
      <c r="E2478" s="182">
        <f t="shared" si="42"/>
        <v>100</v>
      </c>
    </row>
    <row r="2479" spans="1:5" x14ac:dyDescent="0.25">
      <c r="A2479" s="81" t="s">
        <v>47</v>
      </c>
      <c r="B2479" s="92"/>
      <c r="C2479" s="92"/>
      <c r="D2479" s="77">
        <v>1800</v>
      </c>
      <c r="E2479" s="185"/>
    </row>
    <row r="2480" spans="1:5" x14ac:dyDescent="0.25">
      <c r="A2480" s="81" t="s">
        <v>182</v>
      </c>
      <c r="B2480" s="92"/>
      <c r="C2480" s="92"/>
      <c r="D2480" s="77">
        <v>1800</v>
      </c>
      <c r="E2480" s="185"/>
    </row>
    <row r="2481" spans="1:5" x14ac:dyDescent="0.25">
      <c r="A2481" s="80" t="s">
        <v>52</v>
      </c>
      <c r="B2481" s="75">
        <v>210</v>
      </c>
      <c r="C2481" s="75">
        <v>210</v>
      </c>
      <c r="D2481" s="75">
        <v>210</v>
      </c>
      <c r="E2481" s="182">
        <f t="shared" si="42"/>
        <v>100</v>
      </c>
    </row>
    <row r="2482" spans="1:5" x14ac:dyDescent="0.25">
      <c r="A2482" s="81" t="s">
        <v>61</v>
      </c>
      <c r="B2482" s="92"/>
      <c r="C2482" s="92"/>
      <c r="D2482" s="77">
        <v>210</v>
      </c>
      <c r="E2482" s="185"/>
    </row>
    <row r="2483" spans="1:5" ht="20.25" customHeight="1" x14ac:dyDescent="0.25">
      <c r="A2483" s="78" t="s">
        <v>508</v>
      </c>
      <c r="B2483" s="79">
        <v>1502573</v>
      </c>
      <c r="C2483" s="79">
        <v>1502573</v>
      </c>
      <c r="D2483" s="79">
        <v>1449573</v>
      </c>
      <c r="E2483" s="184">
        <f t="shared" si="42"/>
        <v>96.472717132545299</v>
      </c>
    </row>
    <row r="2484" spans="1:5" s="2" customFormat="1" x14ac:dyDescent="0.25">
      <c r="A2484" s="87" t="s">
        <v>195</v>
      </c>
      <c r="B2484" s="88">
        <v>1502573</v>
      </c>
      <c r="C2484" s="88">
        <v>1502573</v>
      </c>
      <c r="D2484" s="88">
        <v>1449573</v>
      </c>
      <c r="E2484" s="183">
        <f t="shared" si="42"/>
        <v>96.472717132545299</v>
      </c>
    </row>
    <row r="2485" spans="1:5" x14ac:dyDescent="0.25">
      <c r="A2485" s="80" t="s">
        <v>52</v>
      </c>
      <c r="B2485" s="75">
        <v>65875</v>
      </c>
      <c r="C2485" s="75">
        <v>65875</v>
      </c>
      <c r="D2485" s="75">
        <v>65875</v>
      </c>
      <c r="E2485" s="182">
        <f t="shared" si="42"/>
        <v>100</v>
      </c>
    </row>
    <row r="2486" spans="1:5" x14ac:dyDescent="0.25">
      <c r="A2486" s="81" t="s">
        <v>67</v>
      </c>
      <c r="B2486" s="92"/>
      <c r="C2486" s="92"/>
      <c r="D2486" s="77">
        <v>65875</v>
      </c>
      <c r="E2486" s="185"/>
    </row>
    <row r="2487" spans="1:5" x14ac:dyDescent="0.25">
      <c r="A2487" s="80" t="s">
        <v>117</v>
      </c>
      <c r="B2487" s="75">
        <v>1383698</v>
      </c>
      <c r="C2487" s="75">
        <v>1383698</v>
      </c>
      <c r="D2487" s="75">
        <v>1383698</v>
      </c>
      <c r="E2487" s="182">
        <f t="shared" si="42"/>
        <v>100</v>
      </c>
    </row>
    <row r="2488" spans="1:5" x14ac:dyDescent="0.25">
      <c r="A2488" s="81" t="s">
        <v>121</v>
      </c>
      <c r="B2488" s="92"/>
      <c r="C2488" s="92"/>
      <c r="D2488" s="77">
        <v>25913.1</v>
      </c>
      <c r="E2488" s="185"/>
    </row>
    <row r="2489" spans="1:5" x14ac:dyDescent="0.25">
      <c r="A2489" s="81" t="s">
        <v>123</v>
      </c>
      <c r="B2489" s="92"/>
      <c r="C2489" s="92"/>
      <c r="D2489" s="77">
        <v>11705</v>
      </c>
      <c r="E2489" s="185"/>
    </row>
    <row r="2490" spans="1:5" x14ac:dyDescent="0.25">
      <c r="A2490" s="81" t="s">
        <v>124</v>
      </c>
      <c r="B2490" s="92"/>
      <c r="C2490" s="92"/>
      <c r="D2490" s="77">
        <v>481181.9</v>
      </c>
      <c r="E2490" s="185"/>
    </row>
    <row r="2491" spans="1:5" x14ac:dyDescent="0.25">
      <c r="A2491" s="81" t="s">
        <v>127</v>
      </c>
      <c r="B2491" s="92"/>
      <c r="C2491" s="92"/>
      <c r="D2491" s="77">
        <v>864898</v>
      </c>
      <c r="E2491" s="185"/>
    </row>
    <row r="2492" spans="1:5" x14ac:dyDescent="0.25">
      <c r="A2492" s="80" t="s">
        <v>133</v>
      </c>
      <c r="B2492" s="75">
        <v>53000</v>
      </c>
      <c r="C2492" s="75">
        <v>53000</v>
      </c>
      <c r="D2492" s="75">
        <v>0</v>
      </c>
      <c r="E2492" s="182">
        <f t="shared" si="42"/>
        <v>0</v>
      </c>
    </row>
    <row r="2493" spans="1:5" ht="24" customHeight="1" x14ac:dyDescent="0.25">
      <c r="A2493" s="78" t="s">
        <v>509</v>
      </c>
      <c r="B2493" s="79">
        <v>96403</v>
      </c>
      <c r="C2493" s="79">
        <v>96403</v>
      </c>
      <c r="D2493" s="79">
        <v>61405.17</v>
      </c>
      <c r="E2493" s="184">
        <f t="shared" si="42"/>
        <v>63.696326877794263</v>
      </c>
    </row>
    <row r="2494" spans="1:5" s="2" customFormat="1" x14ac:dyDescent="0.25">
      <c r="A2494" s="87" t="s">
        <v>195</v>
      </c>
      <c r="B2494" s="88">
        <v>94233</v>
      </c>
      <c r="C2494" s="88">
        <v>94233</v>
      </c>
      <c r="D2494" s="88">
        <v>59236.17</v>
      </c>
      <c r="E2494" s="183">
        <f t="shared" si="42"/>
        <v>62.861386138613859</v>
      </c>
    </row>
    <row r="2495" spans="1:5" x14ac:dyDescent="0.25">
      <c r="A2495" s="80" t="s">
        <v>45</v>
      </c>
      <c r="B2495" s="75">
        <v>43495</v>
      </c>
      <c r="C2495" s="75">
        <v>43495</v>
      </c>
      <c r="D2495" s="75">
        <v>27609.17</v>
      </c>
      <c r="E2495" s="182">
        <f t="shared" si="42"/>
        <v>63.476652488791807</v>
      </c>
    </row>
    <row r="2496" spans="1:5" x14ac:dyDescent="0.25">
      <c r="A2496" s="81" t="s">
        <v>182</v>
      </c>
      <c r="B2496" s="92"/>
      <c r="C2496" s="92"/>
      <c r="D2496" s="77">
        <v>1381.26</v>
      </c>
      <c r="E2496" s="185"/>
    </row>
    <row r="2497" spans="1:5" x14ac:dyDescent="0.25">
      <c r="A2497" s="81" t="s">
        <v>49</v>
      </c>
      <c r="B2497" s="92"/>
      <c r="C2497" s="92"/>
      <c r="D2497" s="77">
        <v>26000</v>
      </c>
      <c r="E2497" s="185"/>
    </row>
    <row r="2498" spans="1:5" x14ac:dyDescent="0.25">
      <c r="A2498" s="81" t="s">
        <v>51</v>
      </c>
      <c r="B2498" s="92"/>
      <c r="C2498" s="92"/>
      <c r="D2498" s="77">
        <v>227.91</v>
      </c>
      <c r="E2498" s="185"/>
    </row>
    <row r="2499" spans="1:5" x14ac:dyDescent="0.25">
      <c r="A2499" s="80" t="s">
        <v>52</v>
      </c>
      <c r="B2499" s="75">
        <v>40238</v>
      </c>
      <c r="C2499" s="75">
        <v>40238</v>
      </c>
      <c r="D2499" s="75">
        <v>24958</v>
      </c>
      <c r="E2499" s="182">
        <f t="shared" si="42"/>
        <v>62.025945623539933</v>
      </c>
    </row>
    <row r="2500" spans="1:5" x14ac:dyDescent="0.25">
      <c r="A2500" s="81" t="s">
        <v>61</v>
      </c>
      <c r="B2500" s="92"/>
      <c r="C2500" s="92"/>
      <c r="D2500" s="77">
        <v>278</v>
      </c>
      <c r="E2500" s="185"/>
    </row>
    <row r="2501" spans="1:5" x14ac:dyDescent="0.25">
      <c r="A2501" s="81" t="s">
        <v>67</v>
      </c>
      <c r="B2501" s="92"/>
      <c r="C2501" s="92"/>
      <c r="D2501" s="77">
        <v>24680</v>
      </c>
      <c r="E2501" s="185"/>
    </row>
    <row r="2502" spans="1:5" x14ac:dyDescent="0.25">
      <c r="A2502" s="80" t="s">
        <v>102</v>
      </c>
      <c r="B2502" s="75">
        <v>10500</v>
      </c>
      <c r="C2502" s="75">
        <v>10500</v>
      </c>
      <c r="D2502" s="75">
        <v>6669</v>
      </c>
      <c r="E2502" s="182">
        <f t="shared" si="42"/>
        <v>63.514285714285712</v>
      </c>
    </row>
    <row r="2503" spans="1:5" x14ac:dyDescent="0.25">
      <c r="A2503" s="81" t="s">
        <v>104</v>
      </c>
      <c r="B2503" s="92"/>
      <c r="C2503" s="92"/>
      <c r="D2503" s="77">
        <v>4500</v>
      </c>
      <c r="E2503" s="185"/>
    </row>
    <row r="2504" spans="1:5" x14ac:dyDescent="0.25">
      <c r="A2504" s="81" t="s">
        <v>105</v>
      </c>
      <c r="B2504" s="92"/>
      <c r="C2504" s="92"/>
      <c r="D2504" s="77">
        <v>2169</v>
      </c>
      <c r="E2504" s="185"/>
    </row>
    <row r="2505" spans="1:5" s="2" customFormat="1" x14ac:dyDescent="0.25">
      <c r="A2505" s="87" t="s">
        <v>200</v>
      </c>
      <c r="B2505" s="88">
        <v>2170</v>
      </c>
      <c r="C2505" s="88">
        <v>2170</v>
      </c>
      <c r="D2505" s="88">
        <v>2169</v>
      </c>
      <c r="E2505" s="183">
        <f t="shared" si="42"/>
        <v>99.953917050691246</v>
      </c>
    </row>
    <row r="2506" spans="1:5" x14ac:dyDescent="0.25">
      <c r="A2506" s="80" t="s">
        <v>102</v>
      </c>
      <c r="B2506" s="75">
        <v>2170</v>
      </c>
      <c r="C2506" s="75">
        <v>2170</v>
      </c>
      <c r="D2506" s="75">
        <v>2169</v>
      </c>
      <c r="E2506" s="182">
        <f t="shared" si="42"/>
        <v>99.953917050691246</v>
      </c>
    </row>
    <row r="2507" spans="1:5" x14ac:dyDescent="0.25">
      <c r="A2507" s="81" t="s">
        <v>105</v>
      </c>
      <c r="B2507" s="92"/>
      <c r="C2507" s="92"/>
      <c r="D2507" s="77">
        <v>2169</v>
      </c>
      <c r="E2507" s="185"/>
    </row>
    <row r="2508" spans="1:5" ht="20.25" customHeight="1" x14ac:dyDescent="0.25">
      <c r="A2508" s="78" t="s">
        <v>510</v>
      </c>
      <c r="B2508" s="79">
        <v>6000</v>
      </c>
      <c r="C2508" s="79">
        <v>6000</v>
      </c>
      <c r="D2508" s="79">
        <v>6000</v>
      </c>
      <c r="E2508" s="184">
        <f t="shared" si="42"/>
        <v>100</v>
      </c>
    </row>
    <row r="2509" spans="1:5" s="2" customFormat="1" x14ac:dyDescent="0.25">
      <c r="A2509" s="87" t="s">
        <v>195</v>
      </c>
      <c r="B2509" s="88">
        <v>6000</v>
      </c>
      <c r="C2509" s="88">
        <v>6000</v>
      </c>
      <c r="D2509" s="88">
        <v>6000</v>
      </c>
      <c r="E2509" s="183">
        <f t="shared" si="42"/>
        <v>100</v>
      </c>
    </row>
    <row r="2510" spans="1:5" x14ac:dyDescent="0.25">
      <c r="A2510" s="80" t="s">
        <v>52</v>
      </c>
      <c r="B2510" s="75">
        <v>4235</v>
      </c>
      <c r="C2510" s="75">
        <v>4235</v>
      </c>
      <c r="D2510" s="75">
        <v>4235</v>
      </c>
      <c r="E2510" s="182">
        <f t="shared" si="42"/>
        <v>100</v>
      </c>
    </row>
    <row r="2511" spans="1:5" x14ac:dyDescent="0.25">
      <c r="A2511" s="81" t="s">
        <v>73</v>
      </c>
      <c r="B2511" s="92"/>
      <c r="C2511" s="92"/>
      <c r="D2511" s="77">
        <v>4235</v>
      </c>
      <c r="E2511" s="185"/>
    </row>
    <row r="2512" spans="1:5" x14ac:dyDescent="0.25">
      <c r="A2512" s="80" t="s">
        <v>117</v>
      </c>
      <c r="B2512" s="75">
        <v>1765</v>
      </c>
      <c r="C2512" s="75">
        <v>1765</v>
      </c>
      <c r="D2512" s="75">
        <v>1765</v>
      </c>
      <c r="E2512" s="182">
        <f t="shared" si="42"/>
        <v>100</v>
      </c>
    </row>
    <row r="2513" spans="1:5" x14ac:dyDescent="0.25">
      <c r="A2513" s="81" t="s">
        <v>124</v>
      </c>
      <c r="B2513" s="92"/>
      <c r="C2513" s="92"/>
      <c r="D2513" s="77">
        <v>1765</v>
      </c>
      <c r="E2513" s="185"/>
    </row>
    <row r="2514" spans="1:5" x14ac:dyDescent="0.25">
      <c r="A2514" s="78" t="s">
        <v>511</v>
      </c>
      <c r="B2514" s="79">
        <v>8000</v>
      </c>
      <c r="C2514" s="79">
        <v>8000</v>
      </c>
      <c r="D2514" s="79">
        <v>0</v>
      </c>
      <c r="E2514" s="184">
        <f t="shared" si="42"/>
        <v>0</v>
      </c>
    </row>
    <row r="2515" spans="1:5" s="2" customFormat="1" x14ac:dyDescent="0.25">
      <c r="A2515" s="87" t="s">
        <v>195</v>
      </c>
      <c r="B2515" s="88">
        <v>8000</v>
      </c>
      <c r="C2515" s="88">
        <v>8000</v>
      </c>
      <c r="D2515" s="93"/>
      <c r="E2515" s="183">
        <f t="shared" si="42"/>
        <v>0</v>
      </c>
    </row>
    <row r="2516" spans="1:5" x14ac:dyDescent="0.25">
      <c r="A2516" s="80" t="s">
        <v>45</v>
      </c>
      <c r="B2516" s="75">
        <v>7000</v>
      </c>
      <c r="C2516" s="75">
        <v>7000</v>
      </c>
      <c r="D2516" s="75">
        <v>0</v>
      </c>
      <c r="E2516" s="182">
        <f t="shared" si="42"/>
        <v>0</v>
      </c>
    </row>
    <row r="2517" spans="1:5" x14ac:dyDescent="0.25">
      <c r="A2517" s="80" t="s">
        <v>52</v>
      </c>
      <c r="B2517" s="75">
        <v>1000</v>
      </c>
      <c r="C2517" s="75">
        <v>1000</v>
      </c>
      <c r="D2517" s="75">
        <v>0</v>
      </c>
      <c r="E2517" s="182">
        <f t="shared" si="42"/>
        <v>0</v>
      </c>
    </row>
    <row r="2518" spans="1:5" x14ac:dyDescent="0.25">
      <c r="A2518" s="78" t="s">
        <v>566</v>
      </c>
      <c r="B2518" s="79">
        <v>3102879</v>
      </c>
      <c r="C2518" s="79">
        <v>3102879</v>
      </c>
      <c r="D2518" s="79">
        <v>2465353.63</v>
      </c>
      <c r="E2518" s="184">
        <f t="shared" si="42"/>
        <v>79.45374698787802</v>
      </c>
    </row>
    <row r="2519" spans="1:5" s="2" customFormat="1" x14ac:dyDescent="0.25">
      <c r="A2519" s="87" t="s">
        <v>195</v>
      </c>
      <c r="B2519" s="88">
        <v>530000</v>
      </c>
      <c r="C2519" s="88">
        <v>530000</v>
      </c>
      <c r="D2519" s="88">
        <v>530000</v>
      </c>
      <c r="E2519" s="183">
        <f t="shared" si="42"/>
        <v>100</v>
      </c>
    </row>
    <row r="2520" spans="1:5" x14ac:dyDescent="0.25">
      <c r="A2520" s="80" t="s">
        <v>117</v>
      </c>
      <c r="B2520" s="75">
        <v>530000</v>
      </c>
      <c r="C2520" s="75">
        <v>530000</v>
      </c>
      <c r="D2520" s="75">
        <v>530000</v>
      </c>
      <c r="E2520" s="182">
        <f t="shared" si="42"/>
        <v>100</v>
      </c>
    </row>
    <row r="2521" spans="1:5" x14ac:dyDescent="0.25">
      <c r="A2521" s="81" t="s">
        <v>119</v>
      </c>
      <c r="B2521" s="92"/>
      <c r="C2521" s="92"/>
      <c r="D2521" s="77">
        <v>530000</v>
      </c>
      <c r="E2521" s="185"/>
    </row>
    <row r="2522" spans="1:5" x14ac:dyDescent="0.25">
      <c r="A2522" s="87" t="s">
        <v>202</v>
      </c>
      <c r="B2522" s="88">
        <f>B2523</f>
        <v>1600000</v>
      </c>
      <c r="C2522" s="88">
        <f t="shared" ref="C2522:D2522" si="43">C2523</f>
        <v>1600000</v>
      </c>
      <c r="D2522" s="88">
        <f t="shared" si="43"/>
        <v>962474.63</v>
      </c>
      <c r="E2522" s="183">
        <f t="shared" si="42"/>
        <v>60.154664375000003</v>
      </c>
    </row>
    <row r="2523" spans="1:5" x14ac:dyDescent="0.25">
      <c r="A2523" s="80" t="s">
        <v>117</v>
      </c>
      <c r="B2523" s="75">
        <v>1600000</v>
      </c>
      <c r="C2523" s="75">
        <v>1600000</v>
      </c>
      <c r="D2523" s="75">
        <v>962474.63</v>
      </c>
      <c r="E2523" s="182">
        <f t="shared" si="42"/>
        <v>60.154664375000003</v>
      </c>
    </row>
    <row r="2524" spans="1:5" x14ac:dyDescent="0.25">
      <c r="A2524" s="81" t="s">
        <v>119</v>
      </c>
      <c r="B2524" s="92"/>
      <c r="C2524" s="92"/>
      <c r="D2524" s="77">
        <v>962474.63</v>
      </c>
      <c r="E2524" s="185"/>
    </row>
    <row r="2525" spans="1:5" s="2" customFormat="1" x14ac:dyDescent="0.25">
      <c r="A2525" s="87" t="s">
        <v>201</v>
      </c>
      <c r="B2525" s="88">
        <v>972879</v>
      </c>
      <c r="C2525" s="88">
        <v>972879</v>
      </c>
      <c r="D2525" s="88">
        <v>972879</v>
      </c>
      <c r="E2525" s="183">
        <f t="shared" si="42"/>
        <v>100</v>
      </c>
    </row>
    <row r="2526" spans="1:5" x14ac:dyDescent="0.25">
      <c r="A2526" s="80" t="s">
        <v>117</v>
      </c>
      <c r="B2526" s="75">
        <v>972879</v>
      </c>
      <c r="C2526" s="75">
        <v>972879</v>
      </c>
      <c r="D2526" s="75">
        <v>972879</v>
      </c>
      <c r="E2526" s="182">
        <f t="shared" si="42"/>
        <v>100</v>
      </c>
    </row>
    <row r="2527" spans="1:5" x14ac:dyDescent="0.25">
      <c r="A2527" s="81" t="s">
        <v>119</v>
      </c>
      <c r="B2527" s="92"/>
      <c r="C2527" s="92"/>
      <c r="D2527" s="77">
        <v>972879</v>
      </c>
      <c r="E2527" s="185"/>
    </row>
    <row r="2528" spans="1:5" ht="14.25" customHeight="1" x14ac:dyDescent="0.25">
      <c r="A2528" s="78" t="s">
        <v>631</v>
      </c>
      <c r="B2528" s="79">
        <v>600000</v>
      </c>
      <c r="C2528" s="79">
        <v>720000</v>
      </c>
      <c r="D2528" s="79">
        <v>436824.69</v>
      </c>
      <c r="E2528" s="184">
        <f t="shared" si="42"/>
        <v>60.670095833333335</v>
      </c>
    </row>
    <row r="2529" spans="1:5" s="2" customFormat="1" ht="14.25" customHeight="1" x14ac:dyDescent="0.25">
      <c r="A2529" s="87" t="s">
        <v>195</v>
      </c>
      <c r="B2529" s="88">
        <v>100000</v>
      </c>
      <c r="C2529" s="88">
        <v>220000</v>
      </c>
      <c r="D2529" s="88">
        <v>220000</v>
      </c>
      <c r="E2529" s="183">
        <f t="shared" si="42"/>
        <v>100</v>
      </c>
    </row>
    <row r="2530" spans="1:5" ht="14.25" customHeight="1" x14ac:dyDescent="0.25">
      <c r="A2530" s="80" t="s">
        <v>117</v>
      </c>
      <c r="B2530" s="75">
        <v>100000</v>
      </c>
      <c r="C2530" s="75">
        <v>220000</v>
      </c>
      <c r="D2530" s="75">
        <v>220000</v>
      </c>
      <c r="E2530" s="182">
        <f t="shared" si="42"/>
        <v>100</v>
      </c>
    </row>
    <row r="2531" spans="1:5" ht="14.25" customHeight="1" x14ac:dyDescent="0.25">
      <c r="A2531" s="81" t="s">
        <v>119</v>
      </c>
      <c r="B2531" s="92"/>
      <c r="C2531" s="92"/>
      <c r="D2531" s="77">
        <v>220000</v>
      </c>
      <c r="E2531" s="185"/>
    </row>
    <row r="2532" spans="1:5" s="2" customFormat="1" ht="14.25" customHeight="1" x14ac:dyDescent="0.25">
      <c r="A2532" s="87" t="s">
        <v>202</v>
      </c>
      <c r="B2532" s="88">
        <v>0</v>
      </c>
      <c r="C2532" s="88">
        <v>0</v>
      </c>
      <c r="D2532" s="88">
        <v>45914.2</v>
      </c>
      <c r="E2532" s="186" t="s">
        <v>649</v>
      </c>
    </row>
    <row r="2533" spans="1:5" ht="14.25" customHeight="1" x14ac:dyDescent="0.25">
      <c r="A2533" s="80" t="s">
        <v>117</v>
      </c>
      <c r="B2533" s="75">
        <v>0</v>
      </c>
      <c r="C2533" s="75">
        <v>0</v>
      </c>
      <c r="D2533" s="75">
        <v>45914.2</v>
      </c>
      <c r="E2533" s="187" t="s">
        <v>649</v>
      </c>
    </row>
    <row r="2534" spans="1:5" ht="14.25" customHeight="1" x14ac:dyDescent="0.25">
      <c r="A2534" s="81" t="s">
        <v>119</v>
      </c>
      <c r="B2534" s="92"/>
      <c r="C2534" s="92"/>
      <c r="D2534" s="77">
        <v>45914.2</v>
      </c>
      <c r="E2534" s="185"/>
    </row>
    <row r="2535" spans="1:5" s="2" customFormat="1" ht="14.25" customHeight="1" x14ac:dyDescent="0.25">
      <c r="A2535" s="87" t="s">
        <v>200</v>
      </c>
      <c r="B2535" s="88">
        <v>500000</v>
      </c>
      <c r="C2535" s="88">
        <v>500000</v>
      </c>
      <c r="D2535" s="88">
        <v>170910.49</v>
      </c>
      <c r="E2535" s="183">
        <f t="shared" si="42"/>
        <v>34.182097999999996</v>
      </c>
    </row>
    <row r="2536" spans="1:5" ht="14.25" customHeight="1" x14ac:dyDescent="0.25">
      <c r="A2536" s="80" t="s">
        <v>117</v>
      </c>
      <c r="B2536" s="75">
        <v>500000</v>
      </c>
      <c r="C2536" s="75">
        <v>500000</v>
      </c>
      <c r="D2536" s="75">
        <v>170910.49</v>
      </c>
      <c r="E2536" s="182">
        <f t="shared" si="42"/>
        <v>34.182097999999996</v>
      </c>
    </row>
    <row r="2537" spans="1:5" ht="14.25" customHeight="1" x14ac:dyDescent="0.25">
      <c r="A2537" s="81" t="s">
        <v>119</v>
      </c>
      <c r="B2537" s="92"/>
      <c r="C2537" s="92"/>
      <c r="D2537" s="77">
        <v>170910.49</v>
      </c>
      <c r="E2537" s="185"/>
    </row>
    <row r="2538" spans="1:5" ht="14.25" customHeight="1" x14ac:dyDescent="0.25">
      <c r="A2538" s="78" t="s">
        <v>632</v>
      </c>
      <c r="B2538" s="79">
        <v>76975</v>
      </c>
      <c r="C2538" s="79">
        <v>76975</v>
      </c>
      <c r="D2538" s="79">
        <v>73168.66</v>
      </c>
      <c r="E2538" s="184">
        <f t="shared" ref="E2538:E2596" si="44">D2538/C2538*100</f>
        <v>95.055095810328041</v>
      </c>
    </row>
    <row r="2539" spans="1:5" s="2" customFormat="1" ht="14.25" customHeight="1" x14ac:dyDescent="0.25">
      <c r="A2539" s="87" t="s">
        <v>195</v>
      </c>
      <c r="B2539" s="88">
        <v>37000</v>
      </c>
      <c r="C2539" s="88">
        <v>37000</v>
      </c>
      <c r="D2539" s="88">
        <v>33193.660000000003</v>
      </c>
      <c r="E2539" s="183">
        <f t="shared" si="44"/>
        <v>89.712594594594606</v>
      </c>
    </row>
    <row r="2540" spans="1:5" ht="14.25" customHeight="1" x14ac:dyDescent="0.25">
      <c r="A2540" s="80" t="s">
        <v>133</v>
      </c>
      <c r="B2540" s="75">
        <v>37000</v>
      </c>
      <c r="C2540" s="75">
        <v>37000</v>
      </c>
      <c r="D2540" s="75">
        <v>33193.660000000003</v>
      </c>
      <c r="E2540" s="182">
        <f t="shared" si="44"/>
        <v>89.712594594594606</v>
      </c>
    </row>
    <row r="2541" spans="1:5" ht="14.25" customHeight="1" x14ac:dyDescent="0.25">
      <c r="A2541" s="81" t="s">
        <v>135</v>
      </c>
      <c r="B2541" s="92"/>
      <c r="C2541" s="92"/>
      <c r="D2541" s="77">
        <v>33193.660000000003</v>
      </c>
      <c r="E2541" s="185"/>
    </row>
    <row r="2542" spans="1:5" s="2" customFormat="1" ht="14.25" customHeight="1" x14ac:dyDescent="0.25">
      <c r="A2542" s="87" t="s">
        <v>202</v>
      </c>
      <c r="B2542" s="88">
        <v>1975</v>
      </c>
      <c r="C2542" s="88">
        <v>1975</v>
      </c>
      <c r="D2542" s="88">
        <v>1975</v>
      </c>
      <c r="E2542" s="183">
        <f t="shared" si="44"/>
        <v>100</v>
      </c>
    </row>
    <row r="2543" spans="1:5" ht="14.25" customHeight="1" x14ac:dyDescent="0.25">
      <c r="A2543" s="80" t="s">
        <v>133</v>
      </c>
      <c r="B2543" s="75">
        <v>1975</v>
      </c>
      <c r="C2543" s="75">
        <v>1975</v>
      </c>
      <c r="D2543" s="75">
        <v>1975</v>
      </c>
      <c r="E2543" s="182">
        <f t="shared" si="44"/>
        <v>100</v>
      </c>
    </row>
    <row r="2544" spans="1:5" ht="14.25" customHeight="1" x14ac:dyDescent="0.25">
      <c r="A2544" s="81" t="s">
        <v>135</v>
      </c>
      <c r="B2544" s="92"/>
      <c r="C2544" s="92"/>
      <c r="D2544" s="77">
        <v>1975</v>
      </c>
      <c r="E2544" s="185"/>
    </row>
    <row r="2545" spans="1:5" s="2" customFormat="1" ht="14.25" customHeight="1" x14ac:dyDescent="0.25">
      <c r="A2545" s="87" t="s">
        <v>200</v>
      </c>
      <c r="B2545" s="88">
        <v>38000</v>
      </c>
      <c r="C2545" s="88">
        <v>38000</v>
      </c>
      <c r="D2545" s="88">
        <v>38000</v>
      </c>
      <c r="E2545" s="183">
        <f t="shared" si="44"/>
        <v>100</v>
      </c>
    </row>
    <row r="2546" spans="1:5" ht="14.25" customHeight="1" x14ac:dyDescent="0.25">
      <c r="A2546" s="80" t="s">
        <v>133</v>
      </c>
      <c r="B2546" s="75">
        <v>38000</v>
      </c>
      <c r="C2546" s="75">
        <v>38000</v>
      </c>
      <c r="D2546" s="75">
        <v>38000</v>
      </c>
      <c r="E2546" s="182">
        <f t="shared" si="44"/>
        <v>100</v>
      </c>
    </row>
    <row r="2547" spans="1:5" ht="14.25" customHeight="1" x14ac:dyDescent="0.25">
      <c r="A2547" s="81" t="s">
        <v>135</v>
      </c>
      <c r="B2547" s="92"/>
      <c r="C2547" s="92"/>
      <c r="D2547" s="77">
        <v>38000</v>
      </c>
      <c r="E2547" s="185"/>
    </row>
    <row r="2548" spans="1:5" x14ac:dyDescent="0.25">
      <c r="A2548" s="74" t="s">
        <v>512</v>
      </c>
      <c r="B2548" s="75">
        <v>54811537</v>
      </c>
      <c r="C2548" s="75">
        <v>54811537</v>
      </c>
      <c r="D2548" s="75">
        <v>49469059.039999999</v>
      </c>
      <c r="E2548" s="182">
        <f t="shared" si="44"/>
        <v>90.253004654841192</v>
      </c>
    </row>
    <row r="2549" spans="1:5" ht="13.5" customHeight="1" x14ac:dyDescent="0.25">
      <c r="A2549" s="78" t="s">
        <v>513</v>
      </c>
      <c r="B2549" s="79">
        <v>48326486</v>
      </c>
      <c r="C2549" s="79">
        <v>48326486</v>
      </c>
      <c r="D2549" s="79">
        <v>45846018.009999998</v>
      </c>
      <c r="E2549" s="184">
        <f t="shared" si="44"/>
        <v>94.867270113535668</v>
      </c>
    </row>
    <row r="2550" spans="1:5" s="2" customFormat="1" ht="13.5" customHeight="1" x14ac:dyDescent="0.25">
      <c r="A2550" s="87" t="s">
        <v>202</v>
      </c>
      <c r="B2550" s="88">
        <f>B2551+B2557+B2584+B2589+B2592</f>
        <v>6578805</v>
      </c>
      <c r="C2550" s="88">
        <f t="shared" ref="C2550:D2550" si="45">C2551+C2557+C2584+C2589+C2592</f>
        <v>6578805</v>
      </c>
      <c r="D2550" s="88">
        <f t="shared" si="45"/>
        <v>5988648.7799999993</v>
      </c>
      <c r="E2550" s="183">
        <f t="shared" si="44"/>
        <v>91.029431332894035</v>
      </c>
    </row>
    <row r="2551" spans="1:5" ht="13.5" customHeight="1" x14ac:dyDescent="0.25">
      <c r="A2551" s="80" t="s">
        <v>45</v>
      </c>
      <c r="B2551" s="75">
        <f>3886468+15000</f>
        <v>3901468</v>
      </c>
      <c r="C2551" s="75">
        <f>3886468+15000</f>
        <v>3901468</v>
      </c>
      <c r="D2551" s="75">
        <v>3880664.25</v>
      </c>
      <c r="E2551" s="182">
        <f t="shared" si="44"/>
        <v>99.466771225600212</v>
      </c>
    </row>
    <row r="2552" spans="1:5" ht="13.5" customHeight="1" x14ac:dyDescent="0.25">
      <c r="A2552" s="81" t="s">
        <v>47</v>
      </c>
      <c r="B2552" s="92"/>
      <c r="C2552" s="92"/>
      <c r="D2552" s="77">
        <v>3234282.56</v>
      </c>
      <c r="E2552" s="185"/>
    </row>
    <row r="2553" spans="1:5" ht="13.5" customHeight="1" x14ac:dyDescent="0.25">
      <c r="A2553" s="81" t="s">
        <v>182</v>
      </c>
      <c r="B2553" s="92"/>
      <c r="C2553" s="92"/>
      <c r="D2553" s="77">
        <v>63881.71</v>
      </c>
      <c r="E2553" s="185"/>
    </row>
    <row r="2554" spans="1:5" ht="13.5" customHeight="1" x14ac:dyDescent="0.25">
      <c r="A2554" s="81" t="s">
        <v>49</v>
      </c>
      <c r="B2554" s="92"/>
      <c r="C2554" s="92"/>
      <c r="D2554" s="77">
        <v>117554.83</v>
      </c>
      <c r="E2554" s="185"/>
    </row>
    <row r="2555" spans="1:5" ht="13.5" customHeight="1" x14ac:dyDescent="0.25">
      <c r="A2555" s="81" t="s">
        <v>51</v>
      </c>
      <c r="B2555" s="92"/>
      <c r="C2555" s="92"/>
      <c r="D2555" s="77">
        <v>464693.82</v>
      </c>
      <c r="E2555" s="185"/>
    </row>
    <row r="2556" spans="1:5" ht="13.5" customHeight="1" x14ac:dyDescent="0.25">
      <c r="A2556" s="81" t="s">
        <v>295</v>
      </c>
      <c r="B2556" s="92"/>
      <c r="C2556" s="92"/>
      <c r="D2556" s="77">
        <v>251.33</v>
      </c>
      <c r="E2556" s="185"/>
    </row>
    <row r="2557" spans="1:5" ht="13.5" customHeight="1" x14ac:dyDescent="0.25">
      <c r="A2557" s="80" t="s">
        <v>52</v>
      </c>
      <c r="B2557" s="75">
        <f>2632400+5000</f>
        <v>2637400</v>
      </c>
      <c r="C2557" s="75">
        <f>2632400+5000</f>
        <v>2637400</v>
      </c>
      <c r="D2557" s="75">
        <v>2081884.84</v>
      </c>
      <c r="E2557" s="182">
        <f t="shared" si="44"/>
        <v>78.937015242284076</v>
      </c>
    </row>
    <row r="2558" spans="1:5" ht="13.5" customHeight="1" x14ac:dyDescent="0.25">
      <c r="A2558" s="81" t="s">
        <v>54</v>
      </c>
      <c r="B2558" s="92"/>
      <c r="C2558" s="92"/>
      <c r="D2558" s="77">
        <v>14819.59</v>
      </c>
      <c r="E2558" s="185"/>
    </row>
    <row r="2559" spans="1:5" ht="13.5" customHeight="1" x14ac:dyDescent="0.25">
      <c r="A2559" s="81" t="s">
        <v>55</v>
      </c>
      <c r="B2559" s="92"/>
      <c r="C2559" s="92"/>
      <c r="D2559" s="77">
        <v>302723.98</v>
      </c>
      <c r="E2559" s="185"/>
    </row>
    <row r="2560" spans="1:5" ht="13.5" customHeight="1" x14ac:dyDescent="0.25">
      <c r="A2560" s="81" t="s">
        <v>56</v>
      </c>
      <c r="B2560" s="92"/>
      <c r="C2560" s="92"/>
      <c r="D2560" s="77">
        <v>37050.76</v>
      </c>
      <c r="E2560" s="185"/>
    </row>
    <row r="2561" spans="1:5" ht="13.5" customHeight="1" x14ac:dyDescent="0.25">
      <c r="A2561" s="81" t="s">
        <v>57</v>
      </c>
      <c r="B2561" s="92"/>
      <c r="C2561" s="92"/>
      <c r="D2561" s="77">
        <v>1881.55</v>
      </c>
      <c r="E2561" s="185"/>
    </row>
    <row r="2562" spans="1:5" ht="13.5" customHeight="1" x14ac:dyDescent="0.25">
      <c r="A2562" s="81" t="s">
        <v>59</v>
      </c>
      <c r="B2562" s="92"/>
      <c r="C2562" s="92"/>
      <c r="D2562" s="77">
        <v>46898.27</v>
      </c>
      <c r="E2562" s="185"/>
    </row>
    <row r="2563" spans="1:5" ht="13.5" customHeight="1" x14ac:dyDescent="0.25">
      <c r="A2563" s="81" t="s">
        <v>60</v>
      </c>
      <c r="B2563" s="92"/>
      <c r="C2563" s="92"/>
      <c r="D2563" s="77">
        <v>401161.58</v>
      </c>
      <c r="E2563" s="185"/>
    </row>
    <row r="2564" spans="1:5" ht="13.5" customHeight="1" x14ac:dyDescent="0.25">
      <c r="A2564" s="81" t="s">
        <v>61</v>
      </c>
      <c r="B2564" s="92"/>
      <c r="C2564" s="92"/>
      <c r="D2564" s="77">
        <v>230913.8</v>
      </c>
      <c r="E2564" s="185"/>
    </row>
    <row r="2565" spans="1:5" ht="13.5" customHeight="1" x14ac:dyDescent="0.25">
      <c r="A2565" s="81" t="s">
        <v>380</v>
      </c>
      <c r="B2565" s="92"/>
      <c r="C2565" s="92"/>
      <c r="D2565" s="77">
        <v>6015.18</v>
      </c>
      <c r="E2565" s="185"/>
    </row>
    <row r="2566" spans="1:5" ht="13.5" customHeight="1" x14ac:dyDescent="0.25">
      <c r="A2566" s="81" t="s">
        <v>64</v>
      </c>
      <c r="B2566" s="92"/>
      <c r="C2566" s="92"/>
      <c r="D2566" s="77">
        <v>3632.05</v>
      </c>
      <c r="E2566" s="185"/>
    </row>
    <row r="2567" spans="1:5" ht="13.5" customHeight="1" x14ac:dyDescent="0.25">
      <c r="A2567" s="81" t="s">
        <v>66</v>
      </c>
      <c r="B2567" s="92"/>
      <c r="C2567" s="92"/>
      <c r="D2567" s="77">
        <v>14088.02</v>
      </c>
      <c r="E2567" s="185"/>
    </row>
    <row r="2568" spans="1:5" ht="12.75" customHeight="1" x14ac:dyDescent="0.25">
      <c r="A2568" s="81" t="s">
        <v>68</v>
      </c>
      <c r="B2568" s="92"/>
      <c r="C2568" s="92"/>
      <c r="D2568" s="77">
        <v>6481.95</v>
      </c>
      <c r="E2568" s="185"/>
    </row>
    <row r="2569" spans="1:5" ht="12.75" customHeight="1" x14ac:dyDescent="0.25">
      <c r="A2569" s="81" t="s">
        <v>69</v>
      </c>
      <c r="B2569" s="92"/>
      <c r="C2569" s="92"/>
      <c r="D2569" s="77">
        <v>137538.9</v>
      </c>
      <c r="E2569" s="185"/>
    </row>
    <row r="2570" spans="1:5" ht="12.75" customHeight="1" x14ac:dyDescent="0.25">
      <c r="A2570" s="81" t="s">
        <v>70</v>
      </c>
      <c r="B2570" s="92"/>
      <c r="C2570" s="92"/>
      <c r="D2570" s="77">
        <v>10348.02</v>
      </c>
      <c r="E2570" s="185"/>
    </row>
    <row r="2571" spans="1:5" ht="12.75" customHeight="1" x14ac:dyDescent="0.25">
      <c r="A2571" s="81" t="s">
        <v>71</v>
      </c>
      <c r="B2571" s="92"/>
      <c r="C2571" s="92"/>
      <c r="D2571" s="77">
        <v>123949.69</v>
      </c>
      <c r="E2571" s="185"/>
    </row>
    <row r="2572" spans="1:5" ht="12.75" customHeight="1" x14ac:dyDescent="0.25">
      <c r="A2572" s="81" t="s">
        <v>72</v>
      </c>
      <c r="B2572" s="92"/>
      <c r="C2572" s="92"/>
      <c r="D2572" s="77">
        <v>146799.81</v>
      </c>
      <c r="E2572" s="185"/>
    </row>
    <row r="2573" spans="1:5" ht="12.75" customHeight="1" x14ac:dyDescent="0.25">
      <c r="A2573" s="81" t="s">
        <v>73</v>
      </c>
      <c r="B2573" s="92"/>
      <c r="C2573" s="92"/>
      <c r="D2573" s="77">
        <v>95.91</v>
      </c>
      <c r="E2573" s="185"/>
    </row>
    <row r="2574" spans="1:5" ht="12.75" customHeight="1" x14ac:dyDescent="0.25">
      <c r="A2574" s="81" t="s">
        <v>74</v>
      </c>
      <c r="B2574" s="92"/>
      <c r="C2574" s="92"/>
      <c r="D2574" s="77">
        <v>39034.99</v>
      </c>
      <c r="E2574" s="185"/>
    </row>
    <row r="2575" spans="1:5" ht="12.75" customHeight="1" x14ac:dyDescent="0.25">
      <c r="A2575" s="81" t="s">
        <v>76</v>
      </c>
      <c r="B2575" s="92"/>
      <c r="C2575" s="92"/>
      <c r="D2575" s="77">
        <v>116.25</v>
      </c>
      <c r="E2575" s="185"/>
    </row>
    <row r="2576" spans="1:5" ht="12.75" customHeight="1" x14ac:dyDescent="0.25">
      <c r="A2576" s="81" t="s">
        <v>584</v>
      </c>
      <c r="B2576" s="92"/>
      <c r="C2576" s="92"/>
      <c r="D2576" s="77">
        <v>502984.67</v>
      </c>
      <c r="E2576" s="185"/>
    </row>
    <row r="2577" spans="1:5" ht="12.75" customHeight="1" x14ac:dyDescent="0.25">
      <c r="A2577" s="81" t="s">
        <v>78</v>
      </c>
      <c r="B2577" s="92"/>
      <c r="C2577" s="92"/>
      <c r="D2577" s="77">
        <v>5228.43</v>
      </c>
      <c r="E2577" s="185"/>
    </row>
    <row r="2578" spans="1:5" ht="12.75" customHeight="1" x14ac:dyDescent="0.25">
      <c r="A2578" s="81" t="s">
        <v>79</v>
      </c>
      <c r="B2578" s="92"/>
      <c r="C2578" s="92"/>
      <c r="D2578" s="77">
        <v>8747.68</v>
      </c>
      <c r="E2578" s="185"/>
    </row>
    <row r="2579" spans="1:5" ht="12.75" customHeight="1" x14ac:dyDescent="0.25">
      <c r="A2579" s="81" t="s">
        <v>80</v>
      </c>
      <c r="B2579" s="92"/>
      <c r="C2579" s="92"/>
      <c r="D2579" s="77">
        <v>18416.259999999998</v>
      </c>
      <c r="E2579" s="185"/>
    </row>
    <row r="2580" spans="1:5" ht="12.75" customHeight="1" x14ac:dyDescent="0.25">
      <c r="A2580" s="81" t="s">
        <v>81</v>
      </c>
      <c r="B2580" s="92"/>
      <c r="C2580" s="92"/>
      <c r="D2580" s="77">
        <v>3882.26</v>
      </c>
      <c r="E2580" s="185"/>
    </row>
    <row r="2581" spans="1:5" ht="12.75" customHeight="1" x14ac:dyDescent="0.25">
      <c r="A2581" s="81" t="s">
        <v>82</v>
      </c>
      <c r="B2581" s="92"/>
      <c r="C2581" s="92"/>
      <c r="D2581" s="77">
        <v>3516.26</v>
      </c>
      <c r="E2581" s="185"/>
    </row>
    <row r="2582" spans="1:5" ht="12.75" customHeight="1" x14ac:dyDescent="0.25">
      <c r="A2582" s="81" t="s">
        <v>339</v>
      </c>
      <c r="B2582" s="92"/>
      <c r="C2582" s="92"/>
      <c r="D2582" s="77">
        <v>312.27</v>
      </c>
      <c r="E2582" s="185"/>
    </row>
    <row r="2583" spans="1:5" ht="12.75" customHeight="1" x14ac:dyDescent="0.25">
      <c r="A2583" s="81" t="s">
        <v>83</v>
      </c>
      <c r="B2583" s="92"/>
      <c r="C2583" s="92"/>
      <c r="D2583" s="77">
        <v>15246.71</v>
      </c>
      <c r="E2583" s="185"/>
    </row>
    <row r="2584" spans="1:5" ht="13.5" customHeight="1" x14ac:dyDescent="0.25">
      <c r="A2584" s="80" t="s">
        <v>84</v>
      </c>
      <c r="B2584" s="75">
        <v>31158</v>
      </c>
      <c r="C2584" s="75">
        <v>31158</v>
      </c>
      <c r="D2584" s="75">
        <v>20181.34</v>
      </c>
      <c r="E2584" s="182">
        <f t="shared" si="44"/>
        <v>64.770973746710311</v>
      </c>
    </row>
    <row r="2585" spans="1:5" ht="13.5" customHeight="1" x14ac:dyDescent="0.25">
      <c r="A2585" s="81" t="s">
        <v>470</v>
      </c>
      <c r="B2585" s="92"/>
      <c r="C2585" s="92"/>
      <c r="D2585" s="77">
        <v>3426.91</v>
      </c>
      <c r="E2585" s="185"/>
    </row>
    <row r="2586" spans="1:5" ht="13.5" customHeight="1" x14ac:dyDescent="0.25">
      <c r="A2586" s="81" t="s">
        <v>87</v>
      </c>
      <c r="B2586" s="92"/>
      <c r="C2586" s="92"/>
      <c r="D2586" s="77">
        <v>14284.85</v>
      </c>
      <c r="E2586" s="185"/>
    </row>
    <row r="2587" spans="1:5" ht="13.5" customHeight="1" x14ac:dyDescent="0.25">
      <c r="A2587" s="81" t="s">
        <v>88</v>
      </c>
      <c r="B2587" s="92"/>
      <c r="C2587" s="92"/>
      <c r="D2587" s="77">
        <v>265.06</v>
      </c>
      <c r="E2587" s="185"/>
    </row>
    <row r="2588" spans="1:5" ht="13.5" customHeight="1" x14ac:dyDescent="0.25">
      <c r="A2588" s="81" t="s">
        <v>89</v>
      </c>
      <c r="B2588" s="92"/>
      <c r="C2588" s="92"/>
      <c r="D2588" s="77">
        <v>2204.52</v>
      </c>
      <c r="E2588" s="185"/>
    </row>
    <row r="2589" spans="1:5" ht="13.5" customHeight="1" x14ac:dyDescent="0.25">
      <c r="A2589" s="80" t="s">
        <v>102</v>
      </c>
      <c r="B2589" s="75">
        <v>7400</v>
      </c>
      <c r="C2589" s="75">
        <v>7400</v>
      </c>
      <c r="D2589" s="75">
        <v>4683.67</v>
      </c>
      <c r="E2589" s="182">
        <f t="shared" si="44"/>
        <v>63.292837837837837</v>
      </c>
    </row>
    <row r="2590" spans="1:5" ht="13.5" customHeight="1" x14ac:dyDescent="0.25">
      <c r="A2590" s="81" t="s">
        <v>104</v>
      </c>
      <c r="B2590" s="92"/>
      <c r="C2590" s="92"/>
      <c r="D2590" s="77">
        <v>4683.67</v>
      </c>
      <c r="E2590" s="185"/>
    </row>
    <row r="2591" spans="1:5" ht="13.5" customHeight="1" x14ac:dyDescent="0.25">
      <c r="A2591" s="81" t="s">
        <v>105</v>
      </c>
      <c r="B2591" s="92"/>
      <c r="C2591" s="92"/>
      <c r="D2591" s="92"/>
      <c r="E2591" s="185"/>
    </row>
    <row r="2592" spans="1:5" ht="13.5" customHeight="1" x14ac:dyDescent="0.25">
      <c r="A2592" s="80" t="s">
        <v>106</v>
      </c>
      <c r="B2592" s="75">
        <v>1379</v>
      </c>
      <c r="C2592" s="75">
        <v>1379</v>
      </c>
      <c r="D2592" s="75">
        <v>1234.68</v>
      </c>
      <c r="E2592" s="182">
        <f t="shared" si="44"/>
        <v>89.534445250181292</v>
      </c>
    </row>
    <row r="2593" spans="1:5" ht="13.5" customHeight="1" x14ac:dyDescent="0.25">
      <c r="A2593" s="81" t="s">
        <v>112</v>
      </c>
      <c r="B2593" s="92"/>
      <c r="C2593" s="92"/>
      <c r="D2593" s="77">
        <v>784.68</v>
      </c>
      <c r="E2593" s="185"/>
    </row>
    <row r="2594" spans="1:5" ht="13.5" customHeight="1" x14ac:dyDescent="0.25">
      <c r="A2594" s="81" t="s">
        <v>352</v>
      </c>
      <c r="B2594" s="92"/>
      <c r="C2594" s="92"/>
      <c r="D2594" s="77">
        <v>450</v>
      </c>
      <c r="E2594" s="185"/>
    </row>
    <row r="2595" spans="1:5" s="2" customFormat="1" ht="13.5" customHeight="1" x14ac:dyDescent="0.25">
      <c r="A2595" s="87" t="s">
        <v>198</v>
      </c>
      <c r="B2595" s="88">
        <v>40122788</v>
      </c>
      <c r="C2595" s="88">
        <v>40122788</v>
      </c>
      <c r="D2595" s="88">
        <v>38376531.659999996</v>
      </c>
      <c r="E2595" s="183">
        <f t="shared" si="44"/>
        <v>95.647719345923804</v>
      </c>
    </row>
    <row r="2596" spans="1:5" ht="13.5" customHeight="1" x14ac:dyDescent="0.25">
      <c r="A2596" s="80" t="s">
        <v>45</v>
      </c>
      <c r="B2596" s="75">
        <v>32482791</v>
      </c>
      <c r="C2596" s="75">
        <v>32482791</v>
      </c>
      <c r="D2596" s="75">
        <v>31644712.07</v>
      </c>
      <c r="E2596" s="182">
        <f t="shared" si="44"/>
        <v>97.419929432787967</v>
      </c>
    </row>
    <row r="2597" spans="1:5" ht="13.5" customHeight="1" x14ac:dyDescent="0.25">
      <c r="A2597" s="81" t="s">
        <v>47</v>
      </c>
      <c r="B2597" s="92"/>
      <c r="C2597" s="92"/>
      <c r="D2597" s="77">
        <v>25836814.890000001</v>
      </c>
      <c r="E2597" s="185"/>
    </row>
    <row r="2598" spans="1:5" ht="13.5" customHeight="1" x14ac:dyDescent="0.25">
      <c r="A2598" s="81" t="s">
        <v>182</v>
      </c>
      <c r="B2598" s="92"/>
      <c r="C2598" s="92"/>
      <c r="D2598" s="77">
        <v>840595.86</v>
      </c>
      <c r="E2598" s="185"/>
    </row>
    <row r="2599" spans="1:5" ht="13.5" customHeight="1" x14ac:dyDescent="0.25">
      <c r="A2599" s="81" t="s">
        <v>49</v>
      </c>
      <c r="B2599" s="92"/>
      <c r="C2599" s="92"/>
      <c r="D2599" s="77">
        <v>1111262.03</v>
      </c>
      <c r="E2599" s="185"/>
    </row>
    <row r="2600" spans="1:5" ht="13.5" customHeight="1" x14ac:dyDescent="0.25">
      <c r="A2600" s="81" t="s">
        <v>51</v>
      </c>
      <c r="B2600" s="92"/>
      <c r="C2600" s="92"/>
      <c r="D2600" s="77">
        <v>3856290.62</v>
      </c>
      <c r="E2600" s="185"/>
    </row>
    <row r="2601" spans="1:5" ht="13.5" customHeight="1" x14ac:dyDescent="0.25">
      <c r="A2601" s="81" t="s">
        <v>295</v>
      </c>
      <c r="B2601" s="92"/>
      <c r="C2601" s="92"/>
      <c r="D2601" s="77">
        <v>-251.33</v>
      </c>
      <c r="E2601" s="185"/>
    </row>
    <row r="2602" spans="1:5" ht="13.5" customHeight="1" x14ac:dyDescent="0.25">
      <c r="A2602" s="80" t="s">
        <v>52</v>
      </c>
      <c r="B2602" s="75">
        <v>7596049</v>
      </c>
      <c r="C2602" s="75">
        <v>7596049</v>
      </c>
      <c r="D2602" s="75">
        <v>6690577.1200000001</v>
      </c>
      <c r="E2602" s="182">
        <f t="shared" ref="E2602:E2661" si="46">D2602/C2602*100</f>
        <v>88.079699327900599</v>
      </c>
    </row>
    <row r="2603" spans="1:5" ht="13.5" customHeight="1" x14ac:dyDescent="0.25">
      <c r="A2603" s="81" t="s">
        <v>54</v>
      </c>
      <c r="B2603" s="92"/>
      <c r="C2603" s="92"/>
      <c r="D2603" s="77">
        <v>26196.14</v>
      </c>
      <c r="E2603" s="185"/>
    </row>
    <row r="2604" spans="1:5" ht="13.5" customHeight="1" x14ac:dyDescent="0.25">
      <c r="A2604" s="81" t="s">
        <v>55</v>
      </c>
      <c r="B2604" s="92"/>
      <c r="C2604" s="92"/>
      <c r="D2604" s="77">
        <v>969339.44</v>
      </c>
      <c r="E2604" s="185"/>
    </row>
    <row r="2605" spans="1:5" ht="13.5" customHeight="1" x14ac:dyDescent="0.25">
      <c r="A2605" s="81" t="s">
        <v>56</v>
      </c>
      <c r="B2605" s="92"/>
      <c r="C2605" s="92"/>
      <c r="D2605" s="77">
        <v>62863.41</v>
      </c>
      <c r="E2605" s="185"/>
    </row>
    <row r="2606" spans="1:5" ht="13.5" customHeight="1" x14ac:dyDescent="0.25">
      <c r="A2606" s="81" t="s">
        <v>57</v>
      </c>
      <c r="B2606" s="92"/>
      <c r="C2606" s="92"/>
      <c r="D2606" s="77">
        <v>1021.85</v>
      </c>
      <c r="E2606" s="185"/>
    </row>
    <row r="2607" spans="1:5" ht="13.5" customHeight="1" x14ac:dyDescent="0.25">
      <c r="A2607" s="81" t="s">
        <v>59</v>
      </c>
      <c r="B2607" s="92"/>
      <c r="C2607" s="92"/>
      <c r="D2607" s="77">
        <v>258369.28</v>
      </c>
      <c r="E2607" s="185"/>
    </row>
    <row r="2608" spans="1:5" ht="13.5" customHeight="1" x14ac:dyDescent="0.25">
      <c r="A2608" s="81" t="s">
        <v>60</v>
      </c>
      <c r="B2608" s="92"/>
      <c r="C2608" s="92"/>
      <c r="D2608" s="77">
        <v>669241.28</v>
      </c>
      <c r="E2608" s="185"/>
    </row>
    <row r="2609" spans="1:5" ht="13.5" customHeight="1" x14ac:dyDescent="0.25">
      <c r="A2609" s="81" t="s">
        <v>61</v>
      </c>
      <c r="B2609" s="92"/>
      <c r="C2609" s="92"/>
      <c r="D2609" s="77">
        <v>1003437.34</v>
      </c>
      <c r="E2609" s="185"/>
    </row>
    <row r="2610" spans="1:5" ht="13.5" customHeight="1" x14ac:dyDescent="0.25">
      <c r="A2610" s="81" t="s">
        <v>380</v>
      </c>
      <c r="B2610" s="92"/>
      <c r="C2610" s="92"/>
      <c r="D2610" s="77">
        <v>78066.73</v>
      </c>
      <c r="E2610" s="185"/>
    </row>
    <row r="2611" spans="1:5" ht="13.5" customHeight="1" x14ac:dyDescent="0.25">
      <c r="A2611" s="81" t="s">
        <v>64</v>
      </c>
      <c r="B2611" s="92"/>
      <c r="C2611" s="92"/>
      <c r="D2611" s="77">
        <v>22359.89</v>
      </c>
      <c r="E2611" s="185"/>
    </row>
    <row r="2612" spans="1:5" ht="13.5" customHeight="1" x14ac:dyDescent="0.25">
      <c r="A2612" s="81" t="s">
        <v>66</v>
      </c>
      <c r="B2612" s="92"/>
      <c r="C2612" s="92"/>
      <c r="D2612" s="77">
        <v>100578.78</v>
      </c>
      <c r="E2612" s="185"/>
    </row>
    <row r="2613" spans="1:5" ht="13.5" customHeight="1" x14ac:dyDescent="0.25">
      <c r="A2613" s="81" t="s">
        <v>68</v>
      </c>
      <c r="B2613" s="92"/>
      <c r="C2613" s="92"/>
      <c r="D2613" s="77">
        <v>36782.629999999997</v>
      </c>
      <c r="E2613" s="185"/>
    </row>
    <row r="2614" spans="1:5" ht="13.5" customHeight="1" x14ac:dyDescent="0.25">
      <c r="A2614" s="81" t="s">
        <v>69</v>
      </c>
      <c r="B2614" s="92"/>
      <c r="C2614" s="92"/>
      <c r="D2614" s="77">
        <v>775365.91</v>
      </c>
      <c r="E2614" s="185"/>
    </row>
    <row r="2615" spans="1:5" ht="13.5" customHeight="1" x14ac:dyDescent="0.25">
      <c r="A2615" s="81" t="s">
        <v>70</v>
      </c>
      <c r="B2615" s="92"/>
      <c r="C2615" s="92"/>
      <c r="D2615" s="77">
        <v>60397.11</v>
      </c>
      <c r="E2615" s="185"/>
    </row>
    <row r="2616" spans="1:5" ht="13.5" customHeight="1" x14ac:dyDescent="0.25">
      <c r="A2616" s="81" t="s">
        <v>71</v>
      </c>
      <c r="B2616" s="92"/>
      <c r="C2616" s="92"/>
      <c r="D2616" s="77">
        <v>261124.5</v>
      </c>
      <c r="E2616" s="185"/>
    </row>
    <row r="2617" spans="1:5" ht="13.5" customHeight="1" x14ac:dyDescent="0.25">
      <c r="A2617" s="81" t="s">
        <v>72</v>
      </c>
      <c r="B2617" s="92"/>
      <c r="C2617" s="92"/>
      <c r="D2617" s="77">
        <v>310891.46999999997</v>
      </c>
      <c r="E2617" s="185"/>
    </row>
    <row r="2618" spans="1:5" ht="13.5" customHeight="1" x14ac:dyDescent="0.25">
      <c r="A2618" s="81" t="s">
        <v>73</v>
      </c>
      <c r="B2618" s="92"/>
      <c r="C2618" s="92"/>
      <c r="D2618" s="77">
        <v>101091.14</v>
      </c>
      <c r="E2618" s="185"/>
    </row>
    <row r="2619" spans="1:5" ht="13.5" customHeight="1" x14ac:dyDescent="0.25">
      <c r="A2619" s="81" t="s">
        <v>74</v>
      </c>
      <c r="B2619" s="92"/>
      <c r="C2619" s="92"/>
      <c r="D2619" s="77">
        <v>336020.77</v>
      </c>
      <c r="E2619" s="185"/>
    </row>
    <row r="2620" spans="1:5" ht="13.5" customHeight="1" x14ac:dyDescent="0.25">
      <c r="A2620" s="81" t="s">
        <v>76</v>
      </c>
      <c r="B2620" s="92"/>
      <c r="C2620" s="92"/>
      <c r="D2620" s="77">
        <v>2039.11</v>
      </c>
      <c r="E2620" s="185"/>
    </row>
    <row r="2621" spans="1:5" ht="13.5" customHeight="1" x14ac:dyDescent="0.25">
      <c r="A2621" s="81" t="s">
        <v>584</v>
      </c>
      <c r="B2621" s="92"/>
      <c r="C2621" s="92"/>
      <c r="D2621" s="77">
        <v>1212298.6499999999</v>
      </c>
      <c r="E2621" s="185"/>
    </row>
    <row r="2622" spans="1:5" ht="13.5" customHeight="1" x14ac:dyDescent="0.25">
      <c r="A2622" s="81" t="s">
        <v>585</v>
      </c>
      <c r="B2622" s="92"/>
      <c r="C2622" s="92"/>
      <c r="D2622" s="77">
        <v>3201.87</v>
      </c>
      <c r="E2622" s="185"/>
    </row>
    <row r="2623" spans="1:5" ht="13.5" customHeight="1" x14ac:dyDescent="0.25">
      <c r="A2623" s="81" t="s">
        <v>78</v>
      </c>
      <c r="B2623" s="92"/>
      <c r="C2623" s="92"/>
      <c r="D2623" s="77">
        <v>38907.620000000003</v>
      </c>
      <c r="E2623" s="185"/>
    </row>
    <row r="2624" spans="1:5" ht="13.5" customHeight="1" x14ac:dyDescent="0.25">
      <c r="A2624" s="81" t="s">
        <v>79</v>
      </c>
      <c r="B2624" s="92"/>
      <c r="C2624" s="92"/>
      <c r="D2624" s="77">
        <v>101857.43</v>
      </c>
      <c r="E2624" s="185"/>
    </row>
    <row r="2625" spans="1:5" ht="13.5" customHeight="1" x14ac:dyDescent="0.25">
      <c r="A2625" s="81" t="s">
        <v>80</v>
      </c>
      <c r="B2625" s="92"/>
      <c r="C2625" s="92"/>
      <c r="D2625" s="77">
        <v>3357.09</v>
      </c>
      <c r="E2625" s="185"/>
    </row>
    <row r="2626" spans="1:5" ht="13.5" customHeight="1" x14ac:dyDescent="0.25">
      <c r="A2626" s="81" t="s">
        <v>81</v>
      </c>
      <c r="B2626" s="92"/>
      <c r="C2626" s="92"/>
      <c r="D2626" s="77">
        <v>14874.94</v>
      </c>
      <c r="E2626" s="185"/>
    </row>
    <row r="2627" spans="1:5" ht="13.5" customHeight="1" x14ac:dyDescent="0.25">
      <c r="A2627" s="81" t="s">
        <v>82</v>
      </c>
      <c r="B2627" s="92"/>
      <c r="C2627" s="92"/>
      <c r="D2627" s="77">
        <v>74671.97</v>
      </c>
      <c r="E2627" s="185"/>
    </row>
    <row r="2628" spans="1:5" ht="13.5" customHeight="1" x14ac:dyDescent="0.25">
      <c r="A2628" s="81" t="s">
        <v>339</v>
      </c>
      <c r="B2628" s="92"/>
      <c r="C2628" s="92"/>
      <c r="D2628" s="77">
        <v>11218.41</v>
      </c>
      <c r="E2628" s="185"/>
    </row>
    <row r="2629" spans="1:5" ht="13.5" customHeight="1" x14ac:dyDescent="0.25">
      <c r="A2629" s="81" t="s">
        <v>83</v>
      </c>
      <c r="B2629" s="92"/>
      <c r="C2629" s="92"/>
      <c r="D2629" s="77">
        <v>155002.35999999999</v>
      </c>
      <c r="E2629" s="185"/>
    </row>
    <row r="2630" spans="1:5" ht="13.5" customHeight="1" x14ac:dyDescent="0.25">
      <c r="A2630" s="80" t="s">
        <v>84</v>
      </c>
      <c r="B2630" s="75">
        <v>39642</v>
      </c>
      <c r="C2630" s="75">
        <v>39642</v>
      </c>
      <c r="D2630" s="75">
        <v>38408.720000000001</v>
      </c>
      <c r="E2630" s="182">
        <f t="shared" si="46"/>
        <v>96.888956157610622</v>
      </c>
    </row>
    <row r="2631" spans="1:5" ht="13.5" customHeight="1" x14ac:dyDescent="0.25">
      <c r="A2631" s="81" t="s">
        <v>87</v>
      </c>
      <c r="B2631" s="92"/>
      <c r="C2631" s="92"/>
      <c r="D2631" s="77">
        <v>29127.59</v>
      </c>
      <c r="E2631" s="185"/>
    </row>
    <row r="2632" spans="1:5" ht="13.5" customHeight="1" x14ac:dyDescent="0.25">
      <c r="A2632" s="81" t="s">
        <v>89</v>
      </c>
      <c r="B2632" s="92"/>
      <c r="C2632" s="92"/>
      <c r="D2632" s="77">
        <v>9281.1299999999992</v>
      </c>
      <c r="E2632" s="185"/>
    </row>
    <row r="2633" spans="1:5" ht="13.5" customHeight="1" x14ac:dyDescent="0.25">
      <c r="A2633" s="80" t="s">
        <v>102</v>
      </c>
      <c r="B2633" s="75">
        <v>3100</v>
      </c>
      <c r="C2633" s="75">
        <v>3100</v>
      </c>
      <c r="D2633" s="75">
        <v>2833.75</v>
      </c>
      <c r="E2633" s="182">
        <f t="shared" si="46"/>
        <v>91.411290322580641</v>
      </c>
    </row>
    <row r="2634" spans="1:5" ht="13.5" customHeight="1" x14ac:dyDescent="0.25">
      <c r="A2634" s="81" t="s">
        <v>104</v>
      </c>
      <c r="B2634" s="92"/>
      <c r="C2634" s="92"/>
      <c r="D2634" s="77">
        <v>2833.75</v>
      </c>
      <c r="E2634" s="185"/>
    </row>
    <row r="2635" spans="1:5" ht="13.5" customHeight="1" x14ac:dyDescent="0.25">
      <c r="A2635" s="80" t="s">
        <v>106</v>
      </c>
      <c r="B2635" s="75">
        <v>1206</v>
      </c>
      <c r="C2635" s="75">
        <v>1206</v>
      </c>
      <c r="D2635" s="75">
        <v>0</v>
      </c>
      <c r="E2635" s="182">
        <f t="shared" si="46"/>
        <v>0</v>
      </c>
    </row>
    <row r="2636" spans="1:5" s="2" customFormat="1" ht="13.5" customHeight="1" x14ac:dyDescent="0.25">
      <c r="A2636" s="87" t="s">
        <v>199</v>
      </c>
      <c r="B2636" s="88">
        <v>240732</v>
      </c>
      <c r="C2636" s="88">
        <v>240732</v>
      </c>
      <c r="D2636" s="88">
        <v>192250</v>
      </c>
      <c r="E2636" s="183">
        <f t="shared" si="46"/>
        <v>79.860591861489127</v>
      </c>
    </row>
    <row r="2637" spans="1:5" ht="13.5" customHeight="1" x14ac:dyDescent="0.25">
      <c r="A2637" s="80" t="s">
        <v>45</v>
      </c>
      <c r="B2637" s="75">
        <v>225394</v>
      </c>
      <c r="C2637" s="75">
        <v>225394</v>
      </c>
      <c r="D2637" s="75">
        <v>180521.41</v>
      </c>
      <c r="E2637" s="182">
        <f t="shared" si="46"/>
        <v>80.091488682041216</v>
      </c>
    </row>
    <row r="2638" spans="1:5" ht="13.5" customHeight="1" x14ac:dyDescent="0.25">
      <c r="A2638" s="81" t="s">
        <v>47</v>
      </c>
      <c r="B2638" s="92"/>
      <c r="C2638" s="92"/>
      <c r="D2638" s="77">
        <v>176773.4</v>
      </c>
      <c r="E2638" s="185"/>
    </row>
    <row r="2639" spans="1:5" ht="13.5" customHeight="1" x14ac:dyDescent="0.25">
      <c r="A2639" s="81" t="s">
        <v>51</v>
      </c>
      <c r="B2639" s="92"/>
      <c r="C2639" s="92"/>
      <c r="D2639" s="77">
        <v>3748.01</v>
      </c>
      <c r="E2639" s="185"/>
    </row>
    <row r="2640" spans="1:5" ht="13.5" customHeight="1" x14ac:dyDescent="0.25">
      <c r="A2640" s="80" t="s">
        <v>52</v>
      </c>
      <c r="B2640" s="75">
        <v>15338</v>
      </c>
      <c r="C2640" s="75">
        <v>15338</v>
      </c>
      <c r="D2640" s="75">
        <v>11728.59</v>
      </c>
      <c r="E2640" s="182">
        <f t="shared" si="46"/>
        <v>76.467531620811059</v>
      </c>
    </row>
    <row r="2641" spans="1:5" ht="13.5" customHeight="1" x14ac:dyDescent="0.25">
      <c r="A2641" s="81" t="s">
        <v>55</v>
      </c>
      <c r="B2641" s="92"/>
      <c r="C2641" s="92"/>
      <c r="D2641" s="77">
        <v>11728.59</v>
      </c>
      <c r="E2641" s="185"/>
    </row>
    <row r="2642" spans="1:5" s="2" customFormat="1" ht="13.5" customHeight="1" x14ac:dyDescent="0.25">
      <c r="A2642" s="87" t="s">
        <v>200</v>
      </c>
      <c r="B2642" s="88">
        <v>1354983</v>
      </c>
      <c r="C2642" s="88">
        <v>1354983</v>
      </c>
      <c r="D2642" s="88">
        <v>1263259.18</v>
      </c>
      <c r="E2642" s="183">
        <f t="shared" si="46"/>
        <v>93.230629461771841</v>
      </c>
    </row>
    <row r="2643" spans="1:5" ht="13.5" customHeight="1" x14ac:dyDescent="0.25">
      <c r="A2643" s="80" t="s">
        <v>45</v>
      </c>
      <c r="B2643" s="75">
        <v>98701</v>
      </c>
      <c r="C2643" s="75">
        <v>98701</v>
      </c>
      <c r="D2643" s="75">
        <v>90382.18</v>
      </c>
      <c r="E2643" s="182">
        <f t="shared" si="46"/>
        <v>91.571696335396808</v>
      </c>
    </row>
    <row r="2644" spans="1:5" ht="13.5" customHeight="1" x14ac:dyDescent="0.25">
      <c r="A2644" s="81" t="s">
        <v>47</v>
      </c>
      <c r="B2644" s="92"/>
      <c r="C2644" s="92"/>
      <c r="D2644" s="77">
        <v>89720.77</v>
      </c>
      <c r="E2644" s="185"/>
    </row>
    <row r="2645" spans="1:5" ht="13.5" customHeight="1" x14ac:dyDescent="0.25">
      <c r="A2645" s="81" t="s">
        <v>51</v>
      </c>
      <c r="B2645" s="92"/>
      <c r="C2645" s="92"/>
      <c r="D2645" s="77">
        <v>661.41</v>
      </c>
      <c r="E2645" s="185"/>
    </row>
    <row r="2646" spans="1:5" ht="13.5" customHeight="1" x14ac:dyDescent="0.25">
      <c r="A2646" s="80" t="s">
        <v>52</v>
      </c>
      <c r="B2646" s="75">
        <v>1256282</v>
      </c>
      <c r="C2646" s="75">
        <v>1256282</v>
      </c>
      <c r="D2646" s="75">
        <v>1172877</v>
      </c>
      <c r="E2646" s="182">
        <f t="shared" si="46"/>
        <v>93.360965133624447</v>
      </c>
    </row>
    <row r="2647" spans="1:5" ht="13.5" customHeight="1" x14ac:dyDescent="0.25">
      <c r="A2647" s="81" t="s">
        <v>55</v>
      </c>
      <c r="B2647" s="92"/>
      <c r="C2647" s="92"/>
      <c r="D2647" s="77">
        <v>1494.63</v>
      </c>
      <c r="E2647" s="185"/>
    </row>
    <row r="2648" spans="1:5" ht="13.5" customHeight="1" x14ac:dyDescent="0.25">
      <c r="A2648" s="81" t="s">
        <v>380</v>
      </c>
      <c r="B2648" s="92"/>
      <c r="C2648" s="92"/>
      <c r="D2648" s="77">
        <v>1619.35</v>
      </c>
      <c r="E2648" s="185"/>
    </row>
    <row r="2649" spans="1:5" ht="13.5" customHeight="1" x14ac:dyDescent="0.25">
      <c r="A2649" s="81" t="s">
        <v>584</v>
      </c>
      <c r="B2649" s="92"/>
      <c r="C2649" s="92"/>
      <c r="D2649" s="77">
        <v>811658.03</v>
      </c>
      <c r="E2649" s="185"/>
    </row>
    <row r="2650" spans="1:5" ht="13.5" customHeight="1" x14ac:dyDescent="0.25">
      <c r="A2650" s="81" t="s">
        <v>585</v>
      </c>
      <c r="B2650" s="92"/>
      <c r="C2650" s="92"/>
      <c r="D2650" s="77">
        <v>358104.99</v>
      </c>
      <c r="E2650" s="185"/>
    </row>
    <row r="2651" spans="1:5" s="2" customFormat="1" ht="13.5" customHeight="1" x14ac:dyDescent="0.25">
      <c r="A2651" s="87" t="s">
        <v>252</v>
      </c>
      <c r="B2651" s="88">
        <v>29178</v>
      </c>
      <c r="C2651" s="88">
        <v>29178</v>
      </c>
      <c r="D2651" s="88">
        <v>25328.39</v>
      </c>
      <c r="E2651" s="183">
        <f t="shared" si="46"/>
        <v>86.806463774076363</v>
      </c>
    </row>
    <row r="2652" spans="1:5" ht="13.5" customHeight="1" x14ac:dyDescent="0.25">
      <c r="A2652" s="80" t="s">
        <v>52</v>
      </c>
      <c r="B2652" s="75">
        <v>29178</v>
      </c>
      <c r="C2652" s="75">
        <v>29178</v>
      </c>
      <c r="D2652" s="75">
        <v>25328.39</v>
      </c>
      <c r="E2652" s="182">
        <f t="shared" si="46"/>
        <v>86.806463774076363</v>
      </c>
    </row>
    <row r="2653" spans="1:5" ht="13.5" customHeight="1" x14ac:dyDescent="0.25">
      <c r="A2653" s="81" t="s">
        <v>56</v>
      </c>
      <c r="B2653" s="92"/>
      <c r="C2653" s="92"/>
      <c r="D2653" s="77">
        <v>7500</v>
      </c>
      <c r="E2653" s="185"/>
    </row>
    <row r="2654" spans="1:5" ht="13.5" customHeight="1" x14ac:dyDescent="0.25">
      <c r="A2654" s="81" t="s">
        <v>380</v>
      </c>
      <c r="B2654" s="92"/>
      <c r="C2654" s="92"/>
      <c r="D2654" s="77">
        <v>70</v>
      </c>
      <c r="E2654" s="185"/>
    </row>
    <row r="2655" spans="1:5" ht="13.5" customHeight="1" x14ac:dyDescent="0.25">
      <c r="A2655" s="81" t="s">
        <v>64</v>
      </c>
      <c r="B2655" s="92"/>
      <c r="C2655" s="92"/>
      <c r="D2655" s="77">
        <v>800</v>
      </c>
      <c r="E2655" s="185"/>
    </row>
    <row r="2656" spans="1:5" ht="13.5" customHeight="1" x14ac:dyDescent="0.25">
      <c r="A2656" s="81" t="s">
        <v>70</v>
      </c>
      <c r="B2656" s="92"/>
      <c r="C2656" s="92"/>
      <c r="D2656" s="77">
        <v>188.75</v>
      </c>
      <c r="E2656" s="185"/>
    </row>
    <row r="2657" spans="1:5" ht="13.5" customHeight="1" x14ac:dyDescent="0.25">
      <c r="A2657" s="81" t="s">
        <v>72</v>
      </c>
      <c r="B2657" s="92"/>
      <c r="C2657" s="92"/>
      <c r="D2657" s="77">
        <v>420</v>
      </c>
      <c r="E2657" s="185"/>
    </row>
    <row r="2658" spans="1:5" ht="13.5" customHeight="1" x14ac:dyDescent="0.25">
      <c r="A2658" s="81" t="s">
        <v>74</v>
      </c>
      <c r="B2658" s="92"/>
      <c r="C2658" s="92"/>
      <c r="D2658" s="77">
        <v>1900</v>
      </c>
      <c r="E2658" s="185"/>
    </row>
    <row r="2659" spans="1:5" ht="13.5" customHeight="1" x14ac:dyDescent="0.25">
      <c r="A2659" s="81" t="s">
        <v>584</v>
      </c>
      <c r="B2659" s="92"/>
      <c r="C2659" s="92"/>
      <c r="D2659" s="77">
        <v>13780.05</v>
      </c>
      <c r="E2659" s="185"/>
    </row>
    <row r="2660" spans="1:5" ht="13.5" customHeight="1" x14ac:dyDescent="0.25">
      <c r="A2660" s="81" t="s">
        <v>80</v>
      </c>
      <c r="B2660" s="92"/>
      <c r="C2660" s="92"/>
      <c r="D2660" s="77">
        <v>669.59</v>
      </c>
      <c r="E2660" s="185"/>
    </row>
    <row r="2661" spans="1:5" x14ac:dyDescent="0.25">
      <c r="A2661" s="78" t="s">
        <v>514</v>
      </c>
      <c r="B2661" s="79">
        <v>2152153</v>
      </c>
      <c r="C2661" s="79">
        <v>2152153</v>
      </c>
      <c r="D2661" s="79">
        <v>802733.7</v>
      </c>
      <c r="E2661" s="184">
        <f t="shared" si="46"/>
        <v>37.29910001751734</v>
      </c>
    </row>
    <row r="2662" spans="1:5" s="2" customFormat="1" ht="12.75" customHeight="1" x14ac:dyDescent="0.25">
      <c r="A2662" s="87" t="s">
        <v>202</v>
      </c>
      <c r="B2662" s="88">
        <v>1367050</v>
      </c>
      <c r="C2662" s="88">
        <v>1367050</v>
      </c>
      <c r="D2662" s="88">
        <v>224119.49</v>
      </c>
      <c r="E2662" s="183">
        <f t="shared" ref="E2662:E2724" si="47">D2662/C2662*100</f>
        <v>16.394388647086792</v>
      </c>
    </row>
    <row r="2663" spans="1:5" ht="13.5" customHeight="1" x14ac:dyDescent="0.25">
      <c r="A2663" s="80" t="s">
        <v>117</v>
      </c>
      <c r="B2663" s="75">
        <v>917772</v>
      </c>
      <c r="C2663" s="75">
        <v>917772</v>
      </c>
      <c r="D2663" s="75">
        <v>162049.72</v>
      </c>
      <c r="E2663" s="182">
        <f t="shared" si="47"/>
        <v>17.656860309532217</v>
      </c>
    </row>
    <row r="2664" spans="1:5" ht="13.5" customHeight="1" x14ac:dyDescent="0.25">
      <c r="A2664" s="81" t="s">
        <v>119</v>
      </c>
      <c r="B2664" s="92"/>
      <c r="C2664" s="92"/>
      <c r="D2664" s="77">
        <v>521.82000000000005</v>
      </c>
      <c r="E2664" s="185"/>
    </row>
    <row r="2665" spans="1:5" ht="13.5" customHeight="1" x14ac:dyDescent="0.25">
      <c r="A2665" s="81" t="s">
        <v>121</v>
      </c>
      <c r="B2665" s="92"/>
      <c r="C2665" s="92"/>
      <c r="D2665" s="77">
        <v>23378.44</v>
      </c>
      <c r="E2665" s="185"/>
    </row>
    <row r="2666" spans="1:5" ht="13.5" customHeight="1" x14ac:dyDescent="0.25">
      <c r="A2666" s="81" t="s">
        <v>122</v>
      </c>
      <c r="B2666" s="92"/>
      <c r="C2666" s="92"/>
      <c r="D2666" s="77">
        <v>10310.25</v>
      </c>
      <c r="E2666" s="185"/>
    </row>
    <row r="2667" spans="1:5" ht="13.5" customHeight="1" x14ac:dyDescent="0.25">
      <c r="A2667" s="81" t="s">
        <v>123</v>
      </c>
      <c r="B2667" s="92"/>
      <c r="C2667" s="92"/>
      <c r="D2667" s="77">
        <v>15846.1</v>
      </c>
      <c r="E2667" s="185"/>
    </row>
    <row r="2668" spans="1:5" ht="13.5" customHeight="1" x14ac:dyDescent="0.25">
      <c r="A2668" s="81" t="s">
        <v>124</v>
      </c>
      <c r="B2668" s="92"/>
      <c r="C2668" s="92"/>
      <c r="D2668" s="77">
        <v>93286.11</v>
      </c>
      <c r="E2668" s="185"/>
    </row>
    <row r="2669" spans="1:5" ht="13.5" customHeight="1" x14ac:dyDescent="0.25">
      <c r="A2669" s="81" t="s">
        <v>125</v>
      </c>
      <c r="B2669" s="92"/>
      <c r="C2669" s="92"/>
      <c r="D2669" s="77">
        <v>18639.55</v>
      </c>
      <c r="E2669" s="185"/>
    </row>
    <row r="2670" spans="1:5" ht="13.5" customHeight="1" x14ac:dyDescent="0.25">
      <c r="A2670" s="81" t="s">
        <v>127</v>
      </c>
      <c r="B2670" s="92"/>
      <c r="C2670" s="92"/>
      <c r="D2670" s="77">
        <v>67.45</v>
      </c>
      <c r="E2670" s="185"/>
    </row>
    <row r="2671" spans="1:5" ht="13.5" customHeight="1" x14ac:dyDescent="0.25">
      <c r="A2671" s="80" t="s">
        <v>133</v>
      </c>
      <c r="B2671" s="75">
        <v>449278</v>
      </c>
      <c r="C2671" s="75">
        <v>449278</v>
      </c>
      <c r="D2671" s="75">
        <v>62069.77</v>
      </c>
      <c r="E2671" s="182">
        <f t="shared" si="47"/>
        <v>13.815448341561348</v>
      </c>
    </row>
    <row r="2672" spans="1:5" ht="13.5" customHeight="1" x14ac:dyDescent="0.25">
      <c r="A2672" s="81" t="s">
        <v>135</v>
      </c>
      <c r="B2672" s="92"/>
      <c r="C2672" s="92"/>
      <c r="D2672" s="77">
        <v>58567.49</v>
      </c>
      <c r="E2672" s="185"/>
    </row>
    <row r="2673" spans="1:5" ht="13.5" customHeight="1" x14ac:dyDescent="0.25">
      <c r="A2673" s="81" t="s">
        <v>137</v>
      </c>
      <c r="B2673" s="92"/>
      <c r="C2673" s="92"/>
      <c r="D2673" s="77">
        <v>3502.28</v>
      </c>
      <c r="E2673" s="185"/>
    </row>
    <row r="2674" spans="1:5" s="2" customFormat="1" ht="13.5" customHeight="1" x14ac:dyDescent="0.25">
      <c r="A2674" s="87" t="s">
        <v>198</v>
      </c>
      <c r="B2674" s="88">
        <v>150103</v>
      </c>
      <c r="C2674" s="88">
        <v>150103</v>
      </c>
      <c r="D2674" s="88">
        <v>84310.85</v>
      </c>
      <c r="E2674" s="183">
        <f t="shared" si="47"/>
        <v>56.168664183927042</v>
      </c>
    </row>
    <row r="2675" spans="1:5" ht="13.5" customHeight="1" x14ac:dyDescent="0.25">
      <c r="A2675" s="80" t="s">
        <v>117</v>
      </c>
      <c r="B2675" s="75">
        <v>130157</v>
      </c>
      <c r="C2675" s="75">
        <v>130157</v>
      </c>
      <c r="D2675" s="75">
        <v>80665.63</v>
      </c>
      <c r="E2675" s="182">
        <f t="shared" si="47"/>
        <v>61.975637115176283</v>
      </c>
    </row>
    <row r="2676" spans="1:5" ht="13.5" customHeight="1" x14ac:dyDescent="0.25">
      <c r="A2676" s="81" t="s">
        <v>119</v>
      </c>
      <c r="B2676" s="92"/>
      <c r="C2676" s="92"/>
      <c r="D2676" s="77">
        <v>15801.08</v>
      </c>
      <c r="E2676" s="185"/>
    </row>
    <row r="2677" spans="1:5" ht="13.5" customHeight="1" x14ac:dyDescent="0.25">
      <c r="A2677" s="81" t="s">
        <v>121</v>
      </c>
      <c r="B2677" s="92"/>
      <c r="C2677" s="92"/>
      <c r="D2677" s="77">
        <v>416.1</v>
      </c>
      <c r="E2677" s="185"/>
    </row>
    <row r="2678" spans="1:5" ht="13.5" customHeight="1" x14ac:dyDescent="0.25">
      <c r="A2678" s="81" t="s">
        <v>124</v>
      </c>
      <c r="B2678" s="92"/>
      <c r="C2678" s="92"/>
      <c r="D2678" s="77">
        <v>3404.29</v>
      </c>
      <c r="E2678" s="185"/>
    </row>
    <row r="2679" spans="1:5" ht="13.5" customHeight="1" x14ac:dyDescent="0.25">
      <c r="A2679" s="81" t="s">
        <v>125</v>
      </c>
      <c r="B2679" s="92"/>
      <c r="C2679" s="92"/>
      <c r="D2679" s="77">
        <v>345.86</v>
      </c>
      <c r="E2679" s="185"/>
    </row>
    <row r="2680" spans="1:5" ht="13.5" customHeight="1" x14ac:dyDescent="0.25">
      <c r="A2680" s="81" t="s">
        <v>127</v>
      </c>
      <c r="B2680" s="92"/>
      <c r="C2680" s="92"/>
      <c r="D2680" s="77">
        <v>60698.3</v>
      </c>
      <c r="E2680" s="185"/>
    </row>
    <row r="2681" spans="1:5" ht="13.5" customHeight="1" x14ac:dyDescent="0.25">
      <c r="A2681" s="80" t="s">
        <v>133</v>
      </c>
      <c r="B2681" s="75">
        <v>19946</v>
      </c>
      <c r="C2681" s="75">
        <v>19946</v>
      </c>
      <c r="D2681" s="75">
        <v>3645.22</v>
      </c>
      <c r="E2681" s="182">
        <f t="shared" si="47"/>
        <v>18.27544369798456</v>
      </c>
    </row>
    <row r="2682" spans="1:5" ht="13.5" customHeight="1" x14ac:dyDescent="0.25">
      <c r="A2682" s="81" t="s">
        <v>137</v>
      </c>
      <c r="B2682" s="92"/>
      <c r="C2682" s="92"/>
      <c r="D2682" s="77">
        <v>3645.22</v>
      </c>
      <c r="E2682" s="185"/>
    </row>
    <row r="2683" spans="1:5" s="2" customFormat="1" ht="12" customHeight="1" x14ac:dyDescent="0.25">
      <c r="A2683" s="87" t="s">
        <v>201</v>
      </c>
      <c r="B2683" s="88">
        <v>478800</v>
      </c>
      <c r="C2683" s="88">
        <v>478800</v>
      </c>
      <c r="D2683" s="88">
        <v>478800</v>
      </c>
      <c r="E2683" s="183">
        <f t="shared" si="47"/>
        <v>100</v>
      </c>
    </row>
    <row r="2684" spans="1:5" ht="13.5" customHeight="1" x14ac:dyDescent="0.25">
      <c r="A2684" s="80" t="s">
        <v>117</v>
      </c>
      <c r="B2684" s="75">
        <v>478800</v>
      </c>
      <c r="C2684" s="75">
        <v>478800</v>
      </c>
      <c r="D2684" s="75">
        <v>478800</v>
      </c>
      <c r="E2684" s="182">
        <f t="shared" si="47"/>
        <v>100</v>
      </c>
    </row>
    <row r="2685" spans="1:5" ht="13.5" customHeight="1" x14ac:dyDescent="0.25">
      <c r="A2685" s="81" t="s">
        <v>122</v>
      </c>
      <c r="B2685" s="92"/>
      <c r="C2685" s="92"/>
      <c r="D2685" s="77">
        <v>15700</v>
      </c>
      <c r="E2685" s="185"/>
    </row>
    <row r="2686" spans="1:5" ht="13.5" customHeight="1" x14ac:dyDescent="0.25">
      <c r="A2686" s="81" t="s">
        <v>124</v>
      </c>
      <c r="B2686" s="92"/>
      <c r="C2686" s="92"/>
      <c r="D2686" s="77">
        <v>180498</v>
      </c>
      <c r="E2686" s="185"/>
    </row>
    <row r="2687" spans="1:5" ht="13.5" customHeight="1" x14ac:dyDescent="0.25">
      <c r="A2687" s="81" t="s">
        <v>127</v>
      </c>
      <c r="B2687" s="92"/>
      <c r="C2687" s="92"/>
      <c r="D2687" s="77">
        <v>282602</v>
      </c>
      <c r="E2687" s="185"/>
    </row>
    <row r="2688" spans="1:5" s="2" customFormat="1" ht="13.5" customHeight="1" x14ac:dyDescent="0.25">
      <c r="A2688" s="87" t="s">
        <v>200</v>
      </c>
      <c r="B2688" s="88">
        <v>87000</v>
      </c>
      <c r="C2688" s="88">
        <v>87000</v>
      </c>
      <c r="D2688" s="88">
        <v>1623.52</v>
      </c>
      <c r="E2688" s="183">
        <f t="shared" si="47"/>
        <v>1.8661149425287356</v>
      </c>
    </row>
    <row r="2689" spans="1:5" ht="13.5" customHeight="1" x14ac:dyDescent="0.25">
      <c r="A2689" s="80" t="s">
        <v>117</v>
      </c>
      <c r="B2689" s="75">
        <v>62000</v>
      </c>
      <c r="C2689" s="75">
        <v>62000</v>
      </c>
      <c r="D2689" s="75">
        <v>1623.52</v>
      </c>
      <c r="E2689" s="182">
        <f t="shared" si="47"/>
        <v>2.6185806451612903</v>
      </c>
    </row>
    <row r="2690" spans="1:5" ht="13.5" customHeight="1" x14ac:dyDescent="0.25">
      <c r="A2690" s="81" t="s">
        <v>124</v>
      </c>
      <c r="B2690" s="92"/>
      <c r="C2690" s="92"/>
      <c r="D2690" s="77">
        <v>1623.52</v>
      </c>
      <c r="E2690" s="185"/>
    </row>
    <row r="2691" spans="1:5" ht="13.5" customHeight="1" x14ac:dyDescent="0.25">
      <c r="A2691" s="80" t="s">
        <v>133</v>
      </c>
      <c r="B2691" s="75">
        <v>25000</v>
      </c>
      <c r="C2691" s="75">
        <v>25000</v>
      </c>
      <c r="D2691" s="75">
        <v>0</v>
      </c>
      <c r="E2691" s="182">
        <f t="shared" si="47"/>
        <v>0</v>
      </c>
    </row>
    <row r="2692" spans="1:5" s="2" customFormat="1" ht="13.5" customHeight="1" x14ac:dyDescent="0.25">
      <c r="A2692" s="87" t="s">
        <v>252</v>
      </c>
      <c r="B2692" s="88">
        <v>42000</v>
      </c>
      <c r="C2692" s="88">
        <v>42000</v>
      </c>
      <c r="D2692" s="88">
        <v>6106.7</v>
      </c>
      <c r="E2692" s="183">
        <f t="shared" si="47"/>
        <v>14.539761904761905</v>
      </c>
    </row>
    <row r="2693" spans="1:5" ht="13.5" customHeight="1" x14ac:dyDescent="0.25">
      <c r="A2693" s="80" t="s">
        <v>117</v>
      </c>
      <c r="B2693" s="75">
        <v>42000</v>
      </c>
      <c r="C2693" s="75">
        <v>42000</v>
      </c>
      <c r="D2693" s="75">
        <v>6106.7</v>
      </c>
      <c r="E2693" s="182">
        <f t="shared" si="47"/>
        <v>14.539761904761905</v>
      </c>
    </row>
    <row r="2694" spans="1:5" ht="13.5" customHeight="1" x14ac:dyDescent="0.25">
      <c r="A2694" s="81" t="s">
        <v>121</v>
      </c>
      <c r="B2694" s="92"/>
      <c r="C2694" s="92"/>
      <c r="D2694" s="77">
        <v>3716.88</v>
      </c>
      <c r="E2694" s="185"/>
    </row>
    <row r="2695" spans="1:5" ht="13.5" customHeight="1" x14ac:dyDescent="0.25">
      <c r="A2695" s="81" t="s">
        <v>123</v>
      </c>
      <c r="B2695" s="92"/>
      <c r="C2695" s="92"/>
      <c r="D2695" s="77">
        <v>966.48</v>
      </c>
      <c r="E2695" s="185"/>
    </row>
    <row r="2696" spans="1:5" ht="13.5" customHeight="1" x14ac:dyDescent="0.25">
      <c r="A2696" s="81" t="s">
        <v>124</v>
      </c>
      <c r="B2696" s="92"/>
      <c r="C2696" s="92"/>
      <c r="D2696" s="77">
        <v>1123.3399999999999</v>
      </c>
      <c r="E2696" s="185"/>
    </row>
    <row r="2697" spans="1:5" ht="13.5" customHeight="1" x14ac:dyDescent="0.25">
      <c r="A2697" s="81" t="s">
        <v>205</v>
      </c>
      <c r="B2697" s="92"/>
      <c r="C2697" s="92"/>
      <c r="D2697" s="77">
        <v>300</v>
      </c>
      <c r="E2697" s="185"/>
    </row>
    <row r="2698" spans="1:5" s="2" customFormat="1" ht="12" customHeight="1" x14ac:dyDescent="0.25">
      <c r="A2698" s="87" t="s">
        <v>598</v>
      </c>
      <c r="B2698" s="88">
        <v>27200</v>
      </c>
      <c r="C2698" s="88">
        <v>27200</v>
      </c>
      <c r="D2698" s="88">
        <v>7773.14</v>
      </c>
      <c r="E2698" s="183">
        <f t="shared" si="47"/>
        <v>28.577720588235294</v>
      </c>
    </row>
    <row r="2699" spans="1:5" ht="13.5" customHeight="1" x14ac:dyDescent="0.25">
      <c r="A2699" s="80" t="s">
        <v>117</v>
      </c>
      <c r="B2699" s="75">
        <v>27200</v>
      </c>
      <c r="C2699" s="75">
        <v>27200</v>
      </c>
      <c r="D2699" s="75">
        <v>7773.14</v>
      </c>
      <c r="E2699" s="182">
        <f t="shared" si="47"/>
        <v>28.577720588235294</v>
      </c>
    </row>
    <row r="2700" spans="1:5" ht="13.5" customHeight="1" x14ac:dyDescent="0.25">
      <c r="A2700" s="81" t="s">
        <v>121</v>
      </c>
      <c r="B2700" s="92"/>
      <c r="C2700" s="92"/>
      <c r="D2700" s="77">
        <v>790</v>
      </c>
      <c r="E2700" s="185"/>
    </row>
    <row r="2701" spans="1:5" ht="13.5" customHeight="1" x14ac:dyDescent="0.25">
      <c r="A2701" s="81" t="s">
        <v>123</v>
      </c>
      <c r="B2701" s="92"/>
      <c r="C2701" s="92"/>
      <c r="D2701" s="77">
        <v>1482.64</v>
      </c>
      <c r="E2701" s="185"/>
    </row>
    <row r="2702" spans="1:5" ht="13.5" customHeight="1" x14ac:dyDescent="0.25">
      <c r="A2702" s="81" t="s">
        <v>124</v>
      </c>
      <c r="B2702" s="92"/>
      <c r="C2702" s="92"/>
      <c r="D2702" s="77">
        <v>4000</v>
      </c>
      <c r="E2702" s="185"/>
    </row>
    <row r="2703" spans="1:5" ht="13.5" customHeight="1" x14ac:dyDescent="0.25">
      <c r="A2703" s="81" t="s">
        <v>125</v>
      </c>
      <c r="B2703" s="92"/>
      <c r="C2703" s="92"/>
      <c r="D2703" s="77">
        <v>375</v>
      </c>
      <c r="E2703" s="185"/>
    </row>
    <row r="2704" spans="1:5" ht="13.5" customHeight="1" x14ac:dyDescent="0.25">
      <c r="A2704" s="81" t="s">
        <v>127</v>
      </c>
      <c r="B2704" s="92"/>
      <c r="C2704" s="92"/>
      <c r="D2704" s="77">
        <v>1125.5</v>
      </c>
      <c r="E2704" s="185"/>
    </row>
    <row r="2705" spans="1:5" ht="13.5" customHeight="1" x14ac:dyDescent="0.25">
      <c r="A2705" s="78" t="s">
        <v>515</v>
      </c>
      <c r="B2705" s="79">
        <v>142764</v>
      </c>
      <c r="C2705" s="79">
        <v>142764</v>
      </c>
      <c r="D2705" s="79">
        <v>128965.35</v>
      </c>
      <c r="E2705" s="184">
        <f t="shared" si="47"/>
        <v>90.334643187358168</v>
      </c>
    </row>
    <row r="2706" spans="1:5" s="2" customFormat="1" ht="13.5" customHeight="1" x14ac:dyDescent="0.25">
      <c r="A2706" s="87" t="s">
        <v>202</v>
      </c>
      <c r="B2706" s="88">
        <v>89722</v>
      </c>
      <c r="C2706" s="88">
        <v>89722</v>
      </c>
      <c r="D2706" s="88">
        <v>76776.210000000006</v>
      </c>
      <c r="E2706" s="183">
        <f t="shared" si="47"/>
        <v>85.571219990637758</v>
      </c>
    </row>
    <row r="2707" spans="1:5" ht="13.5" customHeight="1" x14ac:dyDescent="0.25">
      <c r="A2707" s="80" t="s">
        <v>52</v>
      </c>
      <c r="B2707" s="75">
        <v>1200</v>
      </c>
      <c r="C2707" s="75">
        <v>1200</v>
      </c>
      <c r="D2707" s="75">
        <v>3002.13</v>
      </c>
      <c r="E2707" s="182">
        <f t="shared" si="47"/>
        <v>250.17750000000004</v>
      </c>
    </row>
    <row r="2708" spans="1:5" ht="13.5" customHeight="1" x14ac:dyDescent="0.25">
      <c r="A2708" s="81" t="s">
        <v>67</v>
      </c>
      <c r="B2708" s="92"/>
      <c r="C2708" s="92"/>
      <c r="D2708" s="77">
        <v>607.53</v>
      </c>
      <c r="E2708" s="185"/>
    </row>
    <row r="2709" spans="1:5" ht="13.5" customHeight="1" x14ac:dyDescent="0.25">
      <c r="A2709" s="81" t="s">
        <v>73</v>
      </c>
      <c r="B2709" s="92"/>
      <c r="C2709" s="92"/>
      <c r="D2709" s="77">
        <v>2394.6</v>
      </c>
      <c r="E2709" s="185"/>
    </row>
    <row r="2710" spans="1:5" ht="13.5" customHeight="1" x14ac:dyDescent="0.25">
      <c r="A2710" s="80" t="s">
        <v>114</v>
      </c>
      <c r="B2710" s="75">
        <v>23500</v>
      </c>
      <c r="C2710" s="75">
        <v>23500</v>
      </c>
      <c r="D2710" s="75">
        <v>22399.57</v>
      </c>
      <c r="E2710" s="182">
        <f t="shared" si="47"/>
        <v>95.317319148936164</v>
      </c>
    </row>
    <row r="2711" spans="1:5" ht="13.5" customHeight="1" x14ac:dyDescent="0.25">
      <c r="A2711" s="81" t="s">
        <v>116</v>
      </c>
      <c r="B2711" s="92"/>
      <c r="C2711" s="92"/>
      <c r="D2711" s="77">
        <v>22399.57</v>
      </c>
      <c r="E2711" s="185"/>
    </row>
    <row r="2712" spans="1:5" ht="13.5" customHeight="1" x14ac:dyDescent="0.25">
      <c r="A2712" s="80" t="s">
        <v>117</v>
      </c>
      <c r="B2712" s="75">
        <v>65022</v>
      </c>
      <c r="C2712" s="75">
        <v>65022</v>
      </c>
      <c r="D2712" s="75">
        <v>51374.51</v>
      </c>
      <c r="E2712" s="182">
        <f t="shared" si="47"/>
        <v>79.010965519362685</v>
      </c>
    </row>
    <row r="2713" spans="1:5" ht="13.5" customHeight="1" x14ac:dyDescent="0.25">
      <c r="A2713" s="81" t="s">
        <v>121</v>
      </c>
      <c r="B2713" s="92"/>
      <c r="C2713" s="92"/>
      <c r="D2713" s="77">
        <v>40275.74</v>
      </c>
      <c r="E2713" s="185"/>
    </row>
    <row r="2714" spans="1:5" ht="13.5" customHeight="1" x14ac:dyDescent="0.25">
      <c r="A2714" s="81" t="s">
        <v>124</v>
      </c>
      <c r="B2714" s="92"/>
      <c r="C2714" s="92"/>
      <c r="D2714" s="77">
        <v>2057.52</v>
      </c>
      <c r="E2714" s="185"/>
    </row>
    <row r="2715" spans="1:5" ht="13.5" customHeight="1" x14ac:dyDescent="0.25">
      <c r="A2715" s="81" t="s">
        <v>132</v>
      </c>
      <c r="B2715" s="92"/>
      <c r="C2715" s="92"/>
      <c r="D2715" s="77">
        <v>9041.25</v>
      </c>
      <c r="E2715" s="185"/>
    </row>
    <row r="2716" spans="1:5" s="2" customFormat="1" ht="13.5" customHeight="1" x14ac:dyDescent="0.25">
      <c r="A2716" s="87" t="s">
        <v>198</v>
      </c>
      <c r="B2716" s="88">
        <v>30442</v>
      </c>
      <c r="C2716" s="88">
        <v>30442</v>
      </c>
      <c r="D2716" s="88">
        <v>29689.14</v>
      </c>
      <c r="E2716" s="183">
        <f t="shared" si="47"/>
        <v>97.526903619998677</v>
      </c>
    </row>
    <row r="2717" spans="1:5" ht="13.5" customHeight="1" x14ac:dyDescent="0.25">
      <c r="A2717" s="80" t="s">
        <v>52</v>
      </c>
      <c r="B2717" s="75">
        <v>2300</v>
      </c>
      <c r="C2717" s="75">
        <v>2300</v>
      </c>
      <c r="D2717" s="75">
        <v>3724.04</v>
      </c>
      <c r="E2717" s="182">
        <f t="shared" si="47"/>
        <v>161.91478260869565</v>
      </c>
    </row>
    <row r="2718" spans="1:5" ht="13.5" customHeight="1" x14ac:dyDescent="0.25">
      <c r="A2718" s="81" t="s">
        <v>67</v>
      </c>
      <c r="B2718" s="92"/>
      <c r="C2718" s="92"/>
      <c r="D2718" s="77">
        <v>423.71</v>
      </c>
      <c r="E2718" s="185"/>
    </row>
    <row r="2719" spans="1:5" ht="13.5" customHeight="1" x14ac:dyDescent="0.25">
      <c r="A2719" s="81" t="s">
        <v>73</v>
      </c>
      <c r="B2719" s="92"/>
      <c r="C2719" s="92"/>
      <c r="D2719" s="77">
        <v>3300.33</v>
      </c>
      <c r="E2719" s="185"/>
    </row>
    <row r="2720" spans="1:5" ht="13.5" customHeight="1" x14ac:dyDescent="0.25">
      <c r="A2720" s="80" t="s">
        <v>117</v>
      </c>
      <c r="B2720" s="75">
        <v>28142</v>
      </c>
      <c r="C2720" s="75">
        <v>28142</v>
      </c>
      <c r="D2720" s="75">
        <v>25965.1</v>
      </c>
      <c r="E2720" s="182">
        <f t="shared" si="47"/>
        <v>92.264586738682382</v>
      </c>
    </row>
    <row r="2721" spans="1:5" ht="13.5" customHeight="1" x14ac:dyDescent="0.25">
      <c r="A2721" s="81" t="s">
        <v>121</v>
      </c>
      <c r="B2721" s="92"/>
      <c r="C2721" s="92"/>
      <c r="D2721" s="77">
        <v>19123.25</v>
      </c>
      <c r="E2721" s="185"/>
    </row>
    <row r="2722" spans="1:5" ht="13.5" customHeight="1" x14ac:dyDescent="0.25">
      <c r="A2722" s="81" t="s">
        <v>132</v>
      </c>
      <c r="B2722" s="92"/>
      <c r="C2722" s="92"/>
      <c r="D2722" s="77">
        <v>6841.85</v>
      </c>
      <c r="E2722" s="185"/>
    </row>
    <row r="2723" spans="1:5" s="2" customFormat="1" ht="14.25" customHeight="1" x14ac:dyDescent="0.25">
      <c r="A2723" s="87" t="s">
        <v>201</v>
      </c>
      <c r="B2723" s="88">
        <v>22500</v>
      </c>
      <c r="C2723" s="88">
        <v>22500</v>
      </c>
      <c r="D2723" s="88">
        <v>22500</v>
      </c>
      <c r="E2723" s="183">
        <f t="shared" si="47"/>
        <v>100</v>
      </c>
    </row>
    <row r="2724" spans="1:5" ht="14.25" customHeight="1" x14ac:dyDescent="0.25">
      <c r="A2724" s="80" t="s">
        <v>117</v>
      </c>
      <c r="B2724" s="75">
        <v>22500</v>
      </c>
      <c r="C2724" s="75">
        <v>22500</v>
      </c>
      <c r="D2724" s="75">
        <v>22500</v>
      </c>
      <c r="E2724" s="182">
        <f t="shared" si="47"/>
        <v>100</v>
      </c>
    </row>
    <row r="2725" spans="1:5" ht="14.25" customHeight="1" x14ac:dyDescent="0.25">
      <c r="A2725" s="81" t="s">
        <v>121</v>
      </c>
      <c r="B2725" s="92"/>
      <c r="C2725" s="92"/>
      <c r="D2725" s="77">
        <v>22500</v>
      </c>
      <c r="E2725" s="185"/>
    </row>
    <row r="2726" spans="1:5" s="2" customFormat="1" ht="14.25" customHeight="1" x14ac:dyDescent="0.25">
      <c r="A2726" s="87" t="s">
        <v>598</v>
      </c>
      <c r="B2726" s="88">
        <v>100</v>
      </c>
      <c r="C2726" s="88">
        <v>100</v>
      </c>
      <c r="D2726" s="93"/>
      <c r="E2726" s="183">
        <f t="shared" ref="E2726:E2787" si="48">D2726/C2726*100</f>
        <v>0</v>
      </c>
    </row>
    <row r="2727" spans="1:5" ht="14.25" customHeight="1" x14ac:dyDescent="0.25">
      <c r="A2727" s="80" t="s">
        <v>117</v>
      </c>
      <c r="B2727" s="75">
        <v>100</v>
      </c>
      <c r="C2727" s="75">
        <v>100</v>
      </c>
      <c r="D2727" s="75">
        <v>0</v>
      </c>
      <c r="E2727" s="182">
        <f t="shared" si="48"/>
        <v>0</v>
      </c>
    </row>
    <row r="2728" spans="1:5" ht="14.25" customHeight="1" x14ac:dyDescent="0.25">
      <c r="A2728" s="78" t="s">
        <v>516</v>
      </c>
      <c r="B2728" s="79">
        <v>1947625</v>
      </c>
      <c r="C2728" s="79">
        <v>1947625</v>
      </c>
      <c r="D2728" s="79">
        <v>1175178.5900000001</v>
      </c>
      <c r="E2728" s="184">
        <f t="shared" si="48"/>
        <v>60.339058597009185</v>
      </c>
    </row>
    <row r="2729" spans="1:5" s="2" customFormat="1" ht="14.25" customHeight="1" x14ac:dyDescent="0.25">
      <c r="A2729" s="87" t="s">
        <v>202</v>
      </c>
      <c r="B2729" s="88">
        <v>437090</v>
      </c>
      <c r="C2729" s="88">
        <v>437090</v>
      </c>
      <c r="D2729" s="88">
        <v>233588.46</v>
      </c>
      <c r="E2729" s="183">
        <f t="shared" si="48"/>
        <v>53.441730536045206</v>
      </c>
    </row>
    <row r="2730" spans="1:5" ht="14.25" customHeight="1" x14ac:dyDescent="0.25">
      <c r="A2730" s="80" t="s">
        <v>52</v>
      </c>
      <c r="B2730" s="75">
        <v>437090</v>
      </c>
      <c r="C2730" s="75">
        <v>437090</v>
      </c>
      <c r="D2730" s="75">
        <v>233588.46</v>
      </c>
      <c r="E2730" s="182">
        <f t="shared" si="48"/>
        <v>53.441730536045206</v>
      </c>
    </row>
    <row r="2731" spans="1:5" ht="14.25" customHeight="1" x14ac:dyDescent="0.25">
      <c r="A2731" s="81" t="s">
        <v>62</v>
      </c>
      <c r="B2731" s="92"/>
      <c r="C2731" s="92"/>
      <c r="D2731" s="77">
        <v>23886.07</v>
      </c>
      <c r="E2731" s="185"/>
    </row>
    <row r="2732" spans="1:5" ht="14.25" customHeight="1" x14ac:dyDescent="0.25">
      <c r="A2732" s="81" t="s">
        <v>67</v>
      </c>
      <c r="B2732" s="92"/>
      <c r="C2732" s="92"/>
      <c r="D2732" s="77">
        <v>209702.39</v>
      </c>
      <c r="E2732" s="185"/>
    </row>
    <row r="2733" spans="1:5" s="2" customFormat="1" x14ac:dyDescent="0.25">
      <c r="A2733" s="87" t="s">
        <v>198</v>
      </c>
      <c r="B2733" s="88">
        <v>1369494</v>
      </c>
      <c r="C2733" s="88">
        <v>1369494</v>
      </c>
      <c r="D2733" s="88">
        <v>789478.66</v>
      </c>
      <c r="E2733" s="183">
        <f t="shared" si="48"/>
        <v>57.647471255806892</v>
      </c>
    </row>
    <row r="2734" spans="1:5" x14ac:dyDescent="0.25">
      <c r="A2734" s="80" t="s">
        <v>52</v>
      </c>
      <c r="B2734" s="75">
        <v>1369494</v>
      </c>
      <c r="C2734" s="75">
        <v>1369494</v>
      </c>
      <c r="D2734" s="75">
        <v>789478.66</v>
      </c>
      <c r="E2734" s="182">
        <f t="shared" si="48"/>
        <v>57.647471255806892</v>
      </c>
    </row>
    <row r="2735" spans="1:5" x14ac:dyDescent="0.25">
      <c r="A2735" s="81" t="s">
        <v>62</v>
      </c>
      <c r="B2735" s="92"/>
      <c r="C2735" s="92"/>
      <c r="D2735" s="77">
        <v>182395.56</v>
      </c>
      <c r="E2735" s="185"/>
    </row>
    <row r="2736" spans="1:5" x14ac:dyDescent="0.25">
      <c r="A2736" s="81" t="s">
        <v>67</v>
      </c>
      <c r="B2736" s="92"/>
      <c r="C2736" s="92"/>
      <c r="D2736" s="77">
        <v>607083.1</v>
      </c>
      <c r="E2736" s="185"/>
    </row>
    <row r="2737" spans="1:5" s="2" customFormat="1" x14ac:dyDescent="0.25">
      <c r="A2737" s="87" t="s">
        <v>201</v>
      </c>
      <c r="B2737" s="88">
        <v>22441</v>
      </c>
      <c r="C2737" s="88">
        <v>22441</v>
      </c>
      <c r="D2737" s="88">
        <v>22441</v>
      </c>
      <c r="E2737" s="183">
        <f t="shared" si="48"/>
        <v>100</v>
      </c>
    </row>
    <row r="2738" spans="1:5" x14ac:dyDescent="0.25">
      <c r="A2738" s="80" t="s">
        <v>52</v>
      </c>
      <c r="B2738" s="75">
        <v>22441</v>
      </c>
      <c r="C2738" s="75">
        <v>22441</v>
      </c>
      <c r="D2738" s="75">
        <v>22441</v>
      </c>
      <c r="E2738" s="182">
        <f t="shared" si="48"/>
        <v>100</v>
      </c>
    </row>
    <row r="2739" spans="1:5" x14ac:dyDescent="0.25">
      <c r="A2739" s="81" t="s">
        <v>67</v>
      </c>
      <c r="B2739" s="92"/>
      <c r="C2739" s="92"/>
      <c r="D2739" s="77">
        <v>22441</v>
      </c>
      <c r="E2739" s="185"/>
    </row>
    <row r="2740" spans="1:5" s="2" customFormat="1" x14ac:dyDescent="0.25">
      <c r="A2740" s="87" t="s">
        <v>200</v>
      </c>
      <c r="B2740" s="88">
        <v>60000</v>
      </c>
      <c r="C2740" s="88">
        <v>60000</v>
      </c>
      <c r="D2740" s="88">
        <v>69694.759999999995</v>
      </c>
      <c r="E2740" s="183">
        <f t="shared" si="48"/>
        <v>116.15793333333333</v>
      </c>
    </row>
    <row r="2741" spans="1:5" x14ac:dyDescent="0.25">
      <c r="A2741" s="80" t="s">
        <v>52</v>
      </c>
      <c r="B2741" s="75">
        <v>60000</v>
      </c>
      <c r="C2741" s="75">
        <v>60000</v>
      </c>
      <c r="D2741" s="75">
        <v>69694.759999999995</v>
      </c>
      <c r="E2741" s="182">
        <f t="shared" si="48"/>
        <v>116.15793333333333</v>
      </c>
    </row>
    <row r="2742" spans="1:5" ht="14.25" customHeight="1" x14ac:dyDescent="0.25">
      <c r="A2742" s="81" t="s">
        <v>67</v>
      </c>
      <c r="B2742" s="92"/>
      <c r="C2742" s="92"/>
      <c r="D2742" s="77">
        <v>69694.759999999995</v>
      </c>
      <c r="E2742" s="185"/>
    </row>
    <row r="2743" spans="1:5" s="2" customFormat="1" ht="14.25" customHeight="1" x14ac:dyDescent="0.25">
      <c r="A2743" s="87" t="s">
        <v>252</v>
      </c>
      <c r="B2743" s="88">
        <v>23850</v>
      </c>
      <c r="C2743" s="88">
        <v>23850</v>
      </c>
      <c r="D2743" s="88">
        <v>23846.76</v>
      </c>
      <c r="E2743" s="183">
        <f t="shared" si="48"/>
        <v>99.98641509433962</v>
      </c>
    </row>
    <row r="2744" spans="1:5" ht="14.25" customHeight="1" x14ac:dyDescent="0.25">
      <c r="A2744" s="80" t="s">
        <v>52</v>
      </c>
      <c r="B2744" s="75">
        <v>23850</v>
      </c>
      <c r="C2744" s="75">
        <v>23850</v>
      </c>
      <c r="D2744" s="75">
        <v>23846.76</v>
      </c>
      <c r="E2744" s="182">
        <f t="shared" si="48"/>
        <v>99.98641509433962</v>
      </c>
    </row>
    <row r="2745" spans="1:5" ht="14.25" customHeight="1" x14ac:dyDescent="0.25">
      <c r="A2745" s="81" t="s">
        <v>67</v>
      </c>
      <c r="B2745" s="92"/>
      <c r="C2745" s="92"/>
      <c r="D2745" s="77">
        <v>23846.76</v>
      </c>
      <c r="E2745" s="185"/>
    </row>
    <row r="2746" spans="1:5" s="2" customFormat="1" ht="14.25" customHeight="1" x14ac:dyDescent="0.25">
      <c r="A2746" s="87" t="s">
        <v>598</v>
      </c>
      <c r="B2746" s="88">
        <v>34750</v>
      </c>
      <c r="C2746" s="88">
        <v>34750</v>
      </c>
      <c r="D2746" s="88">
        <v>36128.949999999997</v>
      </c>
      <c r="E2746" s="183">
        <f t="shared" si="48"/>
        <v>103.96820143884891</v>
      </c>
    </row>
    <row r="2747" spans="1:5" ht="14.25" customHeight="1" x14ac:dyDescent="0.25">
      <c r="A2747" s="80" t="s">
        <v>52</v>
      </c>
      <c r="B2747" s="75">
        <v>34750</v>
      </c>
      <c r="C2747" s="75">
        <v>34750</v>
      </c>
      <c r="D2747" s="75">
        <v>36128.949999999997</v>
      </c>
      <c r="E2747" s="182">
        <f t="shared" si="48"/>
        <v>103.96820143884891</v>
      </c>
    </row>
    <row r="2748" spans="1:5" ht="14.25" customHeight="1" x14ac:dyDescent="0.25">
      <c r="A2748" s="81" t="s">
        <v>67</v>
      </c>
      <c r="B2748" s="92"/>
      <c r="C2748" s="92"/>
      <c r="D2748" s="77">
        <v>36128.949999999997</v>
      </c>
      <c r="E2748" s="185"/>
    </row>
    <row r="2749" spans="1:5" x14ac:dyDescent="0.25">
      <c r="A2749" s="78" t="s">
        <v>517</v>
      </c>
      <c r="B2749" s="79">
        <v>2242509</v>
      </c>
      <c r="C2749" s="79">
        <v>2242509</v>
      </c>
      <c r="D2749" s="79">
        <v>1516163.39</v>
      </c>
      <c r="E2749" s="184">
        <f t="shared" si="48"/>
        <v>67.610136235796588</v>
      </c>
    </row>
    <row r="2750" spans="1:5" s="2" customFormat="1" x14ac:dyDescent="0.25">
      <c r="A2750" s="87" t="s">
        <v>195</v>
      </c>
      <c r="B2750" s="88">
        <v>120000</v>
      </c>
      <c r="C2750" s="88">
        <v>120000</v>
      </c>
      <c r="D2750" s="93"/>
      <c r="E2750" s="183">
        <f t="shared" si="48"/>
        <v>0</v>
      </c>
    </row>
    <row r="2751" spans="1:5" x14ac:dyDescent="0.25">
      <c r="A2751" s="80" t="s">
        <v>84</v>
      </c>
      <c r="B2751" s="75">
        <v>120000</v>
      </c>
      <c r="C2751" s="75">
        <v>120000</v>
      </c>
      <c r="D2751" s="75">
        <v>0</v>
      </c>
      <c r="E2751" s="182">
        <f t="shared" si="48"/>
        <v>0</v>
      </c>
    </row>
    <row r="2752" spans="1:5" s="2" customFormat="1" x14ac:dyDescent="0.25">
      <c r="A2752" s="87" t="s">
        <v>202</v>
      </c>
      <c r="B2752" s="88">
        <v>387426</v>
      </c>
      <c r="C2752" s="88">
        <v>387426</v>
      </c>
      <c r="D2752" s="88">
        <v>8757.92</v>
      </c>
      <c r="E2752" s="183">
        <f t="shared" si="48"/>
        <v>2.2605400773308966</v>
      </c>
    </row>
    <row r="2753" spans="1:5" x14ac:dyDescent="0.25">
      <c r="A2753" s="80" t="s">
        <v>84</v>
      </c>
      <c r="B2753" s="75">
        <v>8250</v>
      </c>
      <c r="C2753" s="75">
        <v>8250</v>
      </c>
      <c r="D2753" s="75">
        <v>8250</v>
      </c>
      <c r="E2753" s="182">
        <f t="shared" si="48"/>
        <v>100</v>
      </c>
    </row>
    <row r="2754" spans="1:5" x14ac:dyDescent="0.25">
      <c r="A2754" s="81" t="s">
        <v>471</v>
      </c>
      <c r="B2754" s="92"/>
      <c r="C2754" s="92"/>
      <c r="D2754" s="77">
        <v>1568.93</v>
      </c>
      <c r="E2754" s="185"/>
    </row>
    <row r="2755" spans="1:5" x14ac:dyDescent="0.25">
      <c r="A2755" s="81" t="s">
        <v>470</v>
      </c>
      <c r="B2755" s="92"/>
      <c r="C2755" s="92"/>
      <c r="D2755" s="77">
        <v>6681.07</v>
      </c>
      <c r="E2755" s="185"/>
    </row>
    <row r="2756" spans="1:5" x14ac:dyDescent="0.25">
      <c r="A2756" s="80" t="s">
        <v>149</v>
      </c>
      <c r="B2756" s="75">
        <v>379176</v>
      </c>
      <c r="C2756" s="75">
        <v>379176</v>
      </c>
      <c r="D2756" s="75">
        <v>507.92</v>
      </c>
      <c r="E2756" s="182">
        <f t="shared" si="48"/>
        <v>0.13395362575690445</v>
      </c>
    </row>
    <row r="2757" spans="1:5" x14ac:dyDescent="0.25">
      <c r="A2757" s="81" t="s">
        <v>151</v>
      </c>
      <c r="B2757" s="92"/>
      <c r="C2757" s="92"/>
      <c r="D2757" s="77">
        <v>507.92</v>
      </c>
      <c r="E2757" s="185"/>
    </row>
    <row r="2758" spans="1:5" s="2" customFormat="1" x14ac:dyDescent="0.25">
      <c r="A2758" s="87" t="s">
        <v>198</v>
      </c>
      <c r="B2758" s="88">
        <v>1170192</v>
      </c>
      <c r="C2758" s="88">
        <v>1170192</v>
      </c>
      <c r="D2758" s="88">
        <v>942514.47</v>
      </c>
      <c r="E2758" s="183">
        <f t="shared" si="48"/>
        <v>80.543574900529151</v>
      </c>
    </row>
    <row r="2759" spans="1:5" x14ac:dyDescent="0.25">
      <c r="A2759" s="80" t="s">
        <v>84</v>
      </c>
      <c r="B2759" s="75">
        <v>51300</v>
      </c>
      <c r="C2759" s="75">
        <v>51300</v>
      </c>
      <c r="D2759" s="75">
        <v>56192.91</v>
      </c>
      <c r="E2759" s="182">
        <f t="shared" si="48"/>
        <v>109.53783625730995</v>
      </c>
    </row>
    <row r="2760" spans="1:5" x14ac:dyDescent="0.25">
      <c r="A2760" s="81" t="s">
        <v>471</v>
      </c>
      <c r="B2760" s="92"/>
      <c r="C2760" s="92"/>
      <c r="D2760" s="77">
        <v>2921.79</v>
      </c>
      <c r="E2760" s="185"/>
    </row>
    <row r="2761" spans="1:5" x14ac:dyDescent="0.25">
      <c r="A2761" s="81" t="s">
        <v>470</v>
      </c>
      <c r="B2761" s="92"/>
      <c r="C2761" s="92"/>
      <c r="D2761" s="77">
        <v>53271.12</v>
      </c>
      <c r="E2761" s="185"/>
    </row>
    <row r="2762" spans="1:5" x14ac:dyDescent="0.25">
      <c r="A2762" s="80" t="s">
        <v>149</v>
      </c>
      <c r="B2762" s="75">
        <v>1118892</v>
      </c>
      <c r="C2762" s="75">
        <v>1118892</v>
      </c>
      <c r="D2762" s="75">
        <v>886321.56</v>
      </c>
      <c r="E2762" s="182">
        <f t="shared" si="48"/>
        <v>79.214219066719579</v>
      </c>
    </row>
    <row r="2763" spans="1:5" x14ac:dyDescent="0.25">
      <c r="A2763" s="81" t="s">
        <v>300</v>
      </c>
      <c r="B2763" s="92"/>
      <c r="C2763" s="92"/>
      <c r="D2763" s="77">
        <v>118891.51</v>
      </c>
      <c r="E2763" s="185"/>
    </row>
    <row r="2764" spans="1:5" x14ac:dyDescent="0.25">
      <c r="A2764" s="81" t="s">
        <v>151</v>
      </c>
      <c r="B2764" s="92"/>
      <c r="C2764" s="92"/>
      <c r="D2764" s="77">
        <v>767430.05</v>
      </c>
      <c r="E2764" s="185"/>
    </row>
    <row r="2765" spans="1:5" s="2" customFormat="1" x14ac:dyDescent="0.25">
      <c r="A2765" s="87" t="s">
        <v>201</v>
      </c>
      <c r="B2765" s="88">
        <v>564891</v>
      </c>
      <c r="C2765" s="88">
        <v>564891</v>
      </c>
      <c r="D2765" s="88">
        <v>564891</v>
      </c>
      <c r="E2765" s="183">
        <f t="shared" si="48"/>
        <v>100</v>
      </c>
    </row>
    <row r="2766" spans="1:5" x14ac:dyDescent="0.25">
      <c r="A2766" s="80" t="s">
        <v>84</v>
      </c>
      <c r="B2766" s="75">
        <v>46600</v>
      </c>
      <c r="C2766" s="75">
        <v>46600</v>
      </c>
      <c r="D2766" s="75">
        <v>46600.03</v>
      </c>
      <c r="E2766" s="182">
        <f t="shared" si="48"/>
        <v>100.00006437768241</v>
      </c>
    </row>
    <row r="2767" spans="1:5" x14ac:dyDescent="0.25">
      <c r="A2767" s="81" t="s">
        <v>471</v>
      </c>
      <c r="B2767" s="92"/>
      <c r="C2767" s="92"/>
      <c r="D2767" s="77">
        <v>7378.52</v>
      </c>
      <c r="E2767" s="185"/>
    </row>
    <row r="2768" spans="1:5" x14ac:dyDescent="0.25">
      <c r="A2768" s="81" t="s">
        <v>470</v>
      </c>
      <c r="B2768" s="92"/>
      <c r="C2768" s="92"/>
      <c r="D2768" s="77">
        <v>39221.51</v>
      </c>
      <c r="E2768" s="185"/>
    </row>
    <row r="2769" spans="1:5" x14ac:dyDescent="0.25">
      <c r="A2769" s="80" t="s">
        <v>149</v>
      </c>
      <c r="B2769" s="75">
        <v>518291</v>
      </c>
      <c r="C2769" s="75">
        <v>518291</v>
      </c>
      <c r="D2769" s="75">
        <v>518290.97</v>
      </c>
      <c r="E2769" s="182">
        <f t="shared" si="48"/>
        <v>99.9999942117459</v>
      </c>
    </row>
    <row r="2770" spans="1:5" x14ac:dyDescent="0.25">
      <c r="A2770" s="81" t="s">
        <v>300</v>
      </c>
      <c r="B2770" s="92"/>
      <c r="C2770" s="92"/>
      <c r="D2770" s="77">
        <v>356672.97</v>
      </c>
      <c r="E2770" s="185"/>
    </row>
    <row r="2771" spans="1:5" x14ac:dyDescent="0.25">
      <c r="A2771" s="81" t="s">
        <v>151</v>
      </c>
      <c r="B2771" s="92"/>
      <c r="C2771" s="92"/>
      <c r="D2771" s="77">
        <v>161618</v>
      </c>
      <c r="E2771" s="185"/>
    </row>
    <row r="2772" spans="1:5" x14ac:dyDescent="0.25">
      <c r="A2772" s="81"/>
      <c r="B2772" s="92"/>
      <c r="C2772" s="92"/>
      <c r="D2772" s="77"/>
      <c r="E2772" s="185"/>
    </row>
    <row r="2773" spans="1:5" x14ac:dyDescent="0.25">
      <c r="A2773" s="81"/>
      <c r="B2773" s="92"/>
      <c r="C2773" s="92"/>
      <c r="D2773" s="77"/>
      <c r="E2773" s="185"/>
    </row>
    <row r="2774" spans="1:5" ht="27" customHeight="1" x14ac:dyDescent="0.25">
      <c r="A2774" s="74" t="s">
        <v>595</v>
      </c>
      <c r="B2774" s="75">
        <v>4313955</v>
      </c>
      <c r="C2774" s="75">
        <v>4313955</v>
      </c>
      <c r="D2774" s="75">
        <v>4403998.24</v>
      </c>
      <c r="E2774" s="182">
        <f t="shared" si="48"/>
        <v>102.08725496673009</v>
      </c>
    </row>
    <row r="2775" spans="1:5" s="2" customFormat="1" x14ac:dyDescent="0.25">
      <c r="A2775" s="87" t="s">
        <v>195</v>
      </c>
      <c r="B2775" s="88">
        <v>582956</v>
      </c>
      <c r="C2775" s="88">
        <v>582956</v>
      </c>
      <c r="D2775" s="88">
        <v>582947.87</v>
      </c>
      <c r="E2775" s="183">
        <f t="shared" si="48"/>
        <v>99.998605383596711</v>
      </c>
    </row>
    <row r="2776" spans="1:5" s="2" customFormat="1" x14ac:dyDescent="0.25">
      <c r="A2776" s="87" t="s">
        <v>202</v>
      </c>
      <c r="B2776" s="88">
        <v>58984</v>
      </c>
      <c r="C2776" s="88">
        <v>58984</v>
      </c>
      <c r="D2776" s="88">
        <v>26315.77</v>
      </c>
      <c r="E2776" s="183">
        <f t="shared" si="48"/>
        <v>44.615099009900987</v>
      </c>
    </row>
    <row r="2777" spans="1:5" s="2" customFormat="1" x14ac:dyDescent="0.25">
      <c r="A2777" s="87" t="s">
        <v>198</v>
      </c>
      <c r="B2777" s="88">
        <v>2829839</v>
      </c>
      <c r="C2777" s="88">
        <v>2829839</v>
      </c>
      <c r="D2777" s="88">
        <v>2939102.81</v>
      </c>
      <c r="E2777" s="183">
        <f t="shared" si="48"/>
        <v>103.86113167568898</v>
      </c>
    </row>
    <row r="2778" spans="1:5" s="2" customFormat="1" x14ac:dyDescent="0.25">
      <c r="A2778" s="87" t="s">
        <v>201</v>
      </c>
      <c r="B2778" s="88">
        <v>825530</v>
      </c>
      <c r="C2778" s="88">
        <v>825530</v>
      </c>
      <c r="D2778" s="88">
        <v>825491.53</v>
      </c>
      <c r="E2778" s="183">
        <f t="shared" si="48"/>
        <v>99.995339963417436</v>
      </c>
    </row>
    <row r="2779" spans="1:5" s="2" customFormat="1" x14ac:dyDescent="0.25">
      <c r="A2779" s="87" t="s">
        <v>200</v>
      </c>
      <c r="B2779" s="88">
        <v>10480</v>
      </c>
      <c r="C2779" s="88">
        <v>10480</v>
      </c>
      <c r="D2779" s="88">
        <v>9940</v>
      </c>
      <c r="E2779" s="183">
        <f t="shared" si="48"/>
        <v>94.847328244274806</v>
      </c>
    </row>
    <row r="2780" spans="1:5" s="2" customFormat="1" x14ac:dyDescent="0.25">
      <c r="A2780" s="87" t="s">
        <v>252</v>
      </c>
      <c r="B2780" s="88">
        <v>2596</v>
      </c>
      <c r="C2780" s="88">
        <v>2596</v>
      </c>
      <c r="D2780" s="88">
        <v>16631.650000000001</v>
      </c>
      <c r="E2780" s="183">
        <f t="shared" si="48"/>
        <v>640.6644838212635</v>
      </c>
    </row>
    <row r="2781" spans="1:5" s="2" customFormat="1" x14ac:dyDescent="0.25">
      <c r="A2781" s="87" t="s">
        <v>598</v>
      </c>
      <c r="B2781" s="88">
        <v>1856</v>
      </c>
      <c r="C2781" s="88">
        <v>1856</v>
      </c>
      <c r="D2781" s="88">
        <v>1855</v>
      </c>
      <c r="E2781" s="183">
        <f t="shared" si="48"/>
        <v>99.946120689655174</v>
      </c>
    </row>
    <row r="2782" spans="1:5" s="2" customFormat="1" x14ac:dyDescent="0.25">
      <c r="A2782" s="87" t="s">
        <v>210</v>
      </c>
      <c r="B2782" s="88">
        <v>1714</v>
      </c>
      <c r="C2782" s="88">
        <v>1714</v>
      </c>
      <c r="D2782" s="88">
        <v>1713.61</v>
      </c>
      <c r="E2782" s="183">
        <f t="shared" si="48"/>
        <v>99.97724620770127</v>
      </c>
    </row>
    <row r="2783" spans="1:5" s="2" customFormat="1" x14ac:dyDescent="0.25">
      <c r="A2783" s="87"/>
      <c r="B2783" s="88"/>
      <c r="C2783" s="88"/>
      <c r="D2783" s="88"/>
      <c r="E2783" s="183"/>
    </row>
    <row r="2784" spans="1:5" x14ac:dyDescent="0.25">
      <c r="A2784" s="74" t="s">
        <v>527</v>
      </c>
      <c r="B2784" s="75">
        <v>4313955</v>
      </c>
      <c r="C2784" s="75">
        <v>4313955</v>
      </c>
      <c r="D2784" s="75">
        <v>4403998.24</v>
      </c>
      <c r="E2784" s="182">
        <f t="shared" si="48"/>
        <v>102.08725496673009</v>
      </c>
    </row>
    <row r="2785" spans="1:5" x14ac:dyDescent="0.25">
      <c r="A2785" s="78" t="s">
        <v>528</v>
      </c>
      <c r="B2785" s="79">
        <v>4164267</v>
      </c>
      <c r="C2785" s="79">
        <v>4164267</v>
      </c>
      <c r="D2785" s="79">
        <v>4254357.28</v>
      </c>
      <c r="E2785" s="184">
        <f t="shared" si="48"/>
        <v>102.16341267262644</v>
      </c>
    </row>
    <row r="2786" spans="1:5" s="2" customFormat="1" x14ac:dyDescent="0.25">
      <c r="A2786" s="87" t="s">
        <v>195</v>
      </c>
      <c r="B2786" s="88">
        <v>468304</v>
      </c>
      <c r="C2786" s="88">
        <v>468304</v>
      </c>
      <c r="D2786" s="88">
        <v>468304</v>
      </c>
      <c r="E2786" s="183">
        <f t="shared" si="48"/>
        <v>100</v>
      </c>
    </row>
    <row r="2787" spans="1:5" x14ac:dyDescent="0.25">
      <c r="A2787" s="80" t="s">
        <v>45</v>
      </c>
      <c r="B2787" s="75">
        <v>468304</v>
      </c>
      <c r="C2787" s="75">
        <v>468304</v>
      </c>
      <c r="D2787" s="75">
        <v>468304</v>
      </c>
      <c r="E2787" s="182">
        <f t="shared" si="48"/>
        <v>100</v>
      </c>
    </row>
    <row r="2788" spans="1:5" x14ac:dyDescent="0.25">
      <c r="A2788" s="81" t="s">
        <v>47</v>
      </c>
      <c r="B2788" s="92"/>
      <c r="C2788" s="92"/>
      <c r="D2788" s="77">
        <v>386804</v>
      </c>
      <c r="E2788" s="185"/>
    </row>
    <row r="2789" spans="1:5" x14ac:dyDescent="0.25">
      <c r="A2789" s="81" t="s">
        <v>51</v>
      </c>
      <c r="B2789" s="92"/>
      <c r="C2789" s="92"/>
      <c r="D2789" s="77">
        <v>81500</v>
      </c>
      <c r="E2789" s="185"/>
    </row>
    <row r="2790" spans="1:5" s="2" customFormat="1" x14ac:dyDescent="0.25">
      <c r="A2790" s="87" t="s">
        <v>202</v>
      </c>
      <c r="B2790" s="88">
        <v>58984</v>
      </c>
      <c r="C2790" s="88">
        <v>58984</v>
      </c>
      <c r="D2790" s="88">
        <v>26315.77</v>
      </c>
      <c r="E2790" s="183">
        <f t="shared" ref="E2790:E2851" si="49">D2790/C2790*100</f>
        <v>44.615099009900987</v>
      </c>
    </row>
    <row r="2791" spans="1:5" x14ac:dyDescent="0.25">
      <c r="A2791" s="80" t="s">
        <v>52</v>
      </c>
      <c r="B2791" s="75">
        <v>18735</v>
      </c>
      <c r="C2791" s="75">
        <v>18735</v>
      </c>
      <c r="D2791" s="75">
        <v>17458.61</v>
      </c>
      <c r="E2791" s="182">
        <f t="shared" si="49"/>
        <v>93.187136375767281</v>
      </c>
    </row>
    <row r="2792" spans="1:5" x14ac:dyDescent="0.25">
      <c r="A2792" s="81" t="s">
        <v>61</v>
      </c>
      <c r="B2792" s="92"/>
      <c r="C2792" s="92"/>
      <c r="D2792" s="77">
        <v>6870.91</v>
      </c>
      <c r="E2792" s="185"/>
    </row>
    <row r="2793" spans="1:5" x14ac:dyDescent="0.25">
      <c r="A2793" s="81" t="s">
        <v>69</v>
      </c>
      <c r="B2793" s="92"/>
      <c r="C2793" s="92"/>
      <c r="D2793" s="77">
        <v>1773.84</v>
      </c>
      <c r="E2793" s="185"/>
    </row>
    <row r="2794" spans="1:5" x14ac:dyDescent="0.25">
      <c r="A2794" s="81" t="s">
        <v>78</v>
      </c>
      <c r="B2794" s="92"/>
      <c r="C2794" s="92"/>
      <c r="D2794" s="77">
        <v>8813.86</v>
      </c>
      <c r="E2794" s="185"/>
    </row>
    <row r="2795" spans="1:5" x14ac:dyDescent="0.25">
      <c r="A2795" s="80" t="s">
        <v>117</v>
      </c>
      <c r="B2795" s="75">
        <v>40249</v>
      </c>
      <c r="C2795" s="75">
        <v>40249</v>
      </c>
      <c r="D2795" s="75">
        <v>8857.16</v>
      </c>
      <c r="E2795" s="182">
        <f t="shared" si="49"/>
        <v>22.005913190389823</v>
      </c>
    </row>
    <row r="2796" spans="1:5" x14ac:dyDescent="0.25">
      <c r="A2796" s="81" t="s">
        <v>121</v>
      </c>
      <c r="B2796" s="92"/>
      <c r="C2796" s="92"/>
      <c r="D2796" s="77">
        <v>4426.3999999999996</v>
      </c>
      <c r="E2796" s="185"/>
    </row>
    <row r="2797" spans="1:5" x14ac:dyDescent="0.25">
      <c r="A2797" s="81" t="s">
        <v>122</v>
      </c>
      <c r="B2797" s="92"/>
      <c r="C2797" s="92"/>
      <c r="D2797" s="77">
        <v>455.86</v>
      </c>
      <c r="E2797" s="185"/>
    </row>
    <row r="2798" spans="1:5" x14ac:dyDescent="0.25">
      <c r="A2798" s="81" t="s">
        <v>125</v>
      </c>
      <c r="B2798" s="92"/>
      <c r="C2798" s="92"/>
      <c r="D2798" s="77">
        <v>2287.4</v>
      </c>
      <c r="E2798" s="185"/>
    </row>
    <row r="2799" spans="1:5" x14ac:dyDescent="0.25">
      <c r="A2799" s="81" t="s">
        <v>132</v>
      </c>
      <c r="B2799" s="92"/>
      <c r="C2799" s="92"/>
      <c r="D2799" s="77">
        <v>1687.5</v>
      </c>
      <c r="E2799" s="185"/>
    </row>
    <row r="2800" spans="1:5" s="2" customFormat="1" x14ac:dyDescent="0.25">
      <c r="A2800" s="87" t="s">
        <v>198</v>
      </c>
      <c r="B2800" s="88">
        <v>2829839</v>
      </c>
      <c r="C2800" s="88">
        <v>2829839</v>
      </c>
      <c r="D2800" s="88">
        <v>2939102.81</v>
      </c>
      <c r="E2800" s="183">
        <f t="shared" si="49"/>
        <v>103.86113167568898</v>
      </c>
    </row>
    <row r="2801" spans="1:5" ht="14.25" customHeight="1" x14ac:dyDescent="0.25">
      <c r="A2801" s="80" t="s">
        <v>45</v>
      </c>
      <c r="B2801" s="75">
        <v>1720650</v>
      </c>
      <c r="C2801" s="75">
        <v>1720650</v>
      </c>
      <c r="D2801" s="75">
        <v>1926064.27</v>
      </c>
      <c r="E2801" s="182">
        <f t="shared" si="49"/>
        <v>111.93817859529828</v>
      </c>
    </row>
    <row r="2802" spans="1:5" ht="14.25" customHeight="1" x14ac:dyDescent="0.25">
      <c r="A2802" s="81" t="s">
        <v>47</v>
      </c>
      <c r="B2802" s="92"/>
      <c r="C2802" s="92"/>
      <c r="D2802" s="77">
        <v>1552837.13</v>
      </c>
      <c r="E2802" s="185"/>
    </row>
    <row r="2803" spans="1:5" ht="14.25" customHeight="1" x14ac:dyDescent="0.25">
      <c r="A2803" s="81" t="s">
        <v>337</v>
      </c>
      <c r="B2803" s="92"/>
      <c r="C2803" s="92"/>
      <c r="D2803" s="77">
        <v>1224.22</v>
      </c>
      <c r="E2803" s="185"/>
    </row>
    <row r="2804" spans="1:5" ht="14.25" customHeight="1" x14ac:dyDescent="0.25">
      <c r="A2804" s="81" t="s">
        <v>49</v>
      </c>
      <c r="B2804" s="92"/>
      <c r="C2804" s="92"/>
      <c r="D2804" s="77">
        <v>152023.6</v>
      </c>
      <c r="E2804" s="185"/>
    </row>
    <row r="2805" spans="1:5" ht="14.25" customHeight="1" x14ac:dyDescent="0.25">
      <c r="A2805" s="81" t="s">
        <v>51</v>
      </c>
      <c r="B2805" s="92"/>
      <c r="C2805" s="92"/>
      <c r="D2805" s="77">
        <v>219979.32</v>
      </c>
      <c r="E2805" s="185"/>
    </row>
    <row r="2806" spans="1:5" ht="14.25" customHeight="1" x14ac:dyDescent="0.25">
      <c r="A2806" s="80" t="s">
        <v>52</v>
      </c>
      <c r="B2806" s="75">
        <v>1100089</v>
      </c>
      <c r="C2806" s="75">
        <v>1100089</v>
      </c>
      <c r="D2806" s="75">
        <v>1004129.75</v>
      </c>
      <c r="E2806" s="182">
        <f t="shared" si="49"/>
        <v>91.277137577050581</v>
      </c>
    </row>
    <row r="2807" spans="1:5" ht="14.25" customHeight="1" x14ac:dyDescent="0.25">
      <c r="A2807" s="81" t="s">
        <v>54</v>
      </c>
      <c r="B2807" s="92"/>
      <c r="C2807" s="92"/>
      <c r="D2807" s="77">
        <v>282</v>
      </c>
      <c r="E2807" s="185"/>
    </row>
    <row r="2808" spans="1:5" ht="14.25" customHeight="1" x14ac:dyDescent="0.25">
      <c r="A2808" s="81" t="s">
        <v>55</v>
      </c>
      <c r="B2808" s="92"/>
      <c r="C2808" s="92"/>
      <c r="D2808" s="77">
        <v>118850.99</v>
      </c>
      <c r="E2808" s="185"/>
    </row>
    <row r="2809" spans="1:5" ht="14.25" customHeight="1" x14ac:dyDescent="0.25">
      <c r="A2809" s="81" t="s">
        <v>56</v>
      </c>
      <c r="B2809" s="92"/>
      <c r="C2809" s="92"/>
      <c r="D2809" s="77">
        <v>3012.98</v>
      </c>
      <c r="E2809" s="185"/>
    </row>
    <row r="2810" spans="1:5" ht="14.25" customHeight="1" x14ac:dyDescent="0.25">
      <c r="A2810" s="81" t="s">
        <v>59</v>
      </c>
      <c r="B2810" s="92"/>
      <c r="C2810" s="92"/>
      <c r="D2810" s="77">
        <v>49065.13</v>
      </c>
      <c r="E2810" s="185"/>
    </row>
    <row r="2811" spans="1:5" ht="14.25" customHeight="1" x14ac:dyDescent="0.25">
      <c r="A2811" s="81" t="s">
        <v>60</v>
      </c>
      <c r="B2811" s="92"/>
      <c r="C2811" s="92"/>
      <c r="D2811" s="77">
        <v>405373.92</v>
      </c>
      <c r="E2811" s="185"/>
    </row>
    <row r="2812" spans="1:5" ht="14.25" customHeight="1" x14ac:dyDescent="0.25">
      <c r="A2812" s="81" t="s">
        <v>61</v>
      </c>
      <c r="B2812" s="92"/>
      <c r="C2812" s="92"/>
      <c r="D2812" s="77">
        <v>174542.88</v>
      </c>
      <c r="E2812" s="185"/>
    </row>
    <row r="2813" spans="1:5" ht="14.25" customHeight="1" x14ac:dyDescent="0.25">
      <c r="A2813" s="81" t="s">
        <v>62</v>
      </c>
      <c r="B2813" s="92"/>
      <c r="C2813" s="92"/>
      <c r="D2813" s="77">
        <v>6232.99</v>
      </c>
      <c r="E2813" s="185"/>
    </row>
    <row r="2814" spans="1:5" ht="14.25" customHeight="1" x14ac:dyDescent="0.25">
      <c r="A2814" s="81" t="s">
        <v>380</v>
      </c>
      <c r="B2814" s="92"/>
      <c r="C2814" s="92"/>
      <c r="D2814" s="77">
        <v>7256.44</v>
      </c>
      <c r="E2814" s="185"/>
    </row>
    <row r="2815" spans="1:5" ht="14.25" customHeight="1" x14ac:dyDescent="0.25">
      <c r="A2815" s="81" t="s">
        <v>64</v>
      </c>
      <c r="B2815" s="92"/>
      <c r="C2815" s="92"/>
      <c r="D2815" s="77">
        <v>12381.74</v>
      </c>
      <c r="E2815" s="185"/>
    </row>
    <row r="2816" spans="1:5" ht="14.25" customHeight="1" x14ac:dyDescent="0.25">
      <c r="A2816" s="81" t="s">
        <v>66</v>
      </c>
      <c r="B2816" s="92"/>
      <c r="C2816" s="92"/>
      <c r="D2816" s="77">
        <v>8934.42</v>
      </c>
      <c r="E2816" s="185"/>
    </row>
    <row r="2817" spans="1:5" ht="14.25" customHeight="1" x14ac:dyDescent="0.25">
      <c r="A2817" s="81" t="s">
        <v>67</v>
      </c>
      <c r="B2817" s="92"/>
      <c r="C2817" s="92"/>
      <c r="D2817" s="77">
        <v>38714.239999999998</v>
      </c>
      <c r="E2817" s="185"/>
    </row>
    <row r="2818" spans="1:5" ht="14.25" customHeight="1" x14ac:dyDescent="0.25">
      <c r="A2818" s="81" t="s">
        <v>68</v>
      </c>
      <c r="B2818" s="92"/>
      <c r="C2818" s="92"/>
      <c r="D2818" s="77">
        <v>9328.36</v>
      </c>
      <c r="E2818" s="185"/>
    </row>
    <row r="2819" spans="1:5" ht="14.25" customHeight="1" x14ac:dyDescent="0.25">
      <c r="A2819" s="81" t="s">
        <v>69</v>
      </c>
      <c r="B2819" s="92"/>
      <c r="C2819" s="92"/>
      <c r="D2819" s="77">
        <v>122918.57</v>
      </c>
      <c r="E2819" s="185"/>
    </row>
    <row r="2820" spans="1:5" ht="13.5" customHeight="1" x14ac:dyDescent="0.25">
      <c r="A2820" s="81" t="s">
        <v>70</v>
      </c>
      <c r="B2820" s="92"/>
      <c r="C2820" s="92"/>
      <c r="D2820" s="77">
        <v>9700</v>
      </c>
      <c r="E2820" s="185"/>
    </row>
    <row r="2821" spans="1:5" ht="13.5" customHeight="1" x14ac:dyDescent="0.25">
      <c r="A2821" s="81" t="s">
        <v>71</v>
      </c>
      <c r="B2821" s="92"/>
      <c r="C2821" s="92"/>
      <c r="D2821" s="77">
        <v>4189.46</v>
      </c>
      <c r="E2821" s="185"/>
    </row>
    <row r="2822" spans="1:5" ht="13.5" customHeight="1" x14ac:dyDescent="0.25">
      <c r="A2822" s="81" t="s">
        <v>72</v>
      </c>
      <c r="B2822" s="92"/>
      <c r="C2822" s="92"/>
      <c r="D2822" s="77">
        <v>8692.77</v>
      </c>
      <c r="E2822" s="185"/>
    </row>
    <row r="2823" spans="1:5" ht="13.5" customHeight="1" x14ac:dyDescent="0.25">
      <c r="A2823" s="81" t="s">
        <v>73</v>
      </c>
      <c r="B2823" s="92"/>
      <c r="C2823" s="92"/>
      <c r="D2823" s="77">
        <v>6998.04</v>
      </c>
      <c r="E2823" s="185"/>
    </row>
    <row r="2824" spans="1:5" ht="13.5" customHeight="1" x14ac:dyDescent="0.25">
      <c r="A2824" s="81" t="s">
        <v>74</v>
      </c>
      <c r="B2824" s="92"/>
      <c r="C2824" s="92"/>
      <c r="D2824" s="77">
        <v>2363.13</v>
      </c>
      <c r="E2824" s="185"/>
    </row>
    <row r="2825" spans="1:5" ht="13.5" customHeight="1" x14ac:dyDescent="0.25">
      <c r="A2825" s="81" t="s">
        <v>79</v>
      </c>
      <c r="B2825" s="92"/>
      <c r="C2825" s="92"/>
      <c r="D2825" s="77">
        <v>8088.18</v>
      </c>
      <c r="E2825" s="185"/>
    </row>
    <row r="2826" spans="1:5" ht="13.5" customHeight="1" x14ac:dyDescent="0.25">
      <c r="A2826" s="81" t="s">
        <v>80</v>
      </c>
      <c r="B2826" s="92"/>
      <c r="C2826" s="92"/>
      <c r="D2826" s="77">
        <v>2915</v>
      </c>
      <c r="E2826" s="185"/>
    </row>
    <row r="2827" spans="1:5" ht="13.5" customHeight="1" x14ac:dyDescent="0.25">
      <c r="A2827" s="81" t="s">
        <v>83</v>
      </c>
      <c r="B2827" s="92"/>
      <c r="C2827" s="92"/>
      <c r="D2827" s="77">
        <v>4288.51</v>
      </c>
      <c r="E2827" s="185"/>
    </row>
    <row r="2828" spans="1:5" ht="13.5" customHeight="1" x14ac:dyDescent="0.25">
      <c r="A2828" s="80" t="s">
        <v>84</v>
      </c>
      <c r="B2828" s="75">
        <v>4100</v>
      </c>
      <c r="C2828" s="75">
        <v>4100</v>
      </c>
      <c r="D2828" s="75">
        <v>5894.77</v>
      </c>
      <c r="E2828" s="182">
        <f t="shared" si="49"/>
        <v>143.77487804878052</v>
      </c>
    </row>
    <row r="2829" spans="1:5" ht="13.5" customHeight="1" x14ac:dyDescent="0.25">
      <c r="A2829" s="81" t="s">
        <v>87</v>
      </c>
      <c r="B2829" s="92"/>
      <c r="C2829" s="92"/>
      <c r="D2829" s="77">
        <v>5157.8</v>
      </c>
      <c r="E2829" s="185"/>
    </row>
    <row r="2830" spans="1:5" ht="13.5" customHeight="1" x14ac:dyDescent="0.25">
      <c r="A2830" s="81" t="s">
        <v>89</v>
      </c>
      <c r="B2830" s="92"/>
      <c r="C2830" s="92"/>
      <c r="D2830" s="77">
        <v>736.97</v>
      </c>
      <c r="E2830" s="185"/>
    </row>
    <row r="2831" spans="1:5" ht="13.5" customHeight="1" x14ac:dyDescent="0.25">
      <c r="A2831" s="80" t="s">
        <v>102</v>
      </c>
      <c r="B2831" s="75">
        <v>5000</v>
      </c>
      <c r="C2831" s="75">
        <v>5000</v>
      </c>
      <c r="D2831" s="75">
        <v>3014.02</v>
      </c>
      <c r="E2831" s="182">
        <f t="shared" si="49"/>
        <v>60.2804</v>
      </c>
    </row>
    <row r="2832" spans="1:5" ht="13.5" customHeight="1" x14ac:dyDescent="0.25">
      <c r="A2832" s="81" t="s">
        <v>104</v>
      </c>
      <c r="B2832" s="92"/>
      <c r="C2832" s="92"/>
      <c r="D2832" s="77">
        <v>1639.62</v>
      </c>
      <c r="E2832" s="185"/>
    </row>
    <row r="2833" spans="1:5" ht="13.5" customHeight="1" x14ac:dyDescent="0.25">
      <c r="A2833" s="81" t="s">
        <v>105</v>
      </c>
      <c r="B2833" s="92"/>
      <c r="C2833" s="92"/>
      <c r="D2833" s="77">
        <v>1374.4</v>
      </c>
      <c r="E2833" s="185"/>
    </row>
    <row r="2834" spans="1:5" s="2" customFormat="1" ht="13.5" customHeight="1" x14ac:dyDescent="0.25">
      <c r="A2834" s="87" t="s">
        <v>201</v>
      </c>
      <c r="B2834" s="88">
        <v>792350</v>
      </c>
      <c r="C2834" s="88">
        <v>792350</v>
      </c>
      <c r="D2834" s="88">
        <v>792349.44</v>
      </c>
      <c r="E2834" s="183">
        <f t="shared" si="49"/>
        <v>99.999929324162295</v>
      </c>
    </row>
    <row r="2835" spans="1:5" ht="13.5" customHeight="1" x14ac:dyDescent="0.25">
      <c r="A2835" s="80" t="s">
        <v>45</v>
      </c>
      <c r="B2835" s="75">
        <v>792350</v>
      </c>
      <c r="C2835" s="75">
        <v>792350</v>
      </c>
      <c r="D2835" s="75">
        <v>792349.44</v>
      </c>
      <c r="E2835" s="182">
        <f t="shared" si="49"/>
        <v>99.999929324162295</v>
      </c>
    </row>
    <row r="2836" spans="1:5" ht="13.5" customHeight="1" x14ac:dyDescent="0.25">
      <c r="A2836" s="81" t="s">
        <v>47</v>
      </c>
      <c r="B2836" s="92"/>
      <c r="C2836" s="92"/>
      <c r="D2836" s="77">
        <v>685237</v>
      </c>
      <c r="E2836" s="185"/>
    </row>
    <row r="2837" spans="1:5" ht="13.5" customHeight="1" x14ac:dyDescent="0.25">
      <c r="A2837" s="81" t="s">
        <v>51</v>
      </c>
      <c r="B2837" s="92"/>
      <c r="C2837" s="92"/>
      <c r="D2837" s="77">
        <v>107112.44</v>
      </c>
      <c r="E2837" s="185"/>
    </row>
    <row r="2838" spans="1:5" s="2" customFormat="1" ht="13.5" customHeight="1" x14ac:dyDescent="0.25">
      <c r="A2838" s="87" t="s">
        <v>200</v>
      </c>
      <c r="B2838" s="88">
        <v>10480</v>
      </c>
      <c r="C2838" s="88">
        <v>10480</v>
      </c>
      <c r="D2838" s="88">
        <v>9940</v>
      </c>
      <c r="E2838" s="183">
        <f t="shared" si="49"/>
        <v>94.847328244274806</v>
      </c>
    </row>
    <row r="2839" spans="1:5" ht="13.5" customHeight="1" x14ac:dyDescent="0.25">
      <c r="A2839" s="80" t="s">
        <v>52</v>
      </c>
      <c r="B2839" s="75">
        <v>10480</v>
      </c>
      <c r="C2839" s="75">
        <v>10480</v>
      </c>
      <c r="D2839" s="75">
        <v>9940</v>
      </c>
      <c r="E2839" s="182">
        <f t="shared" si="49"/>
        <v>94.847328244274806</v>
      </c>
    </row>
    <row r="2840" spans="1:5" ht="13.5" customHeight="1" x14ac:dyDescent="0.25">
      <c r="A2840" s="81" t="s">
        <v>60</v>
      </c>
      <c r="B2840" s="92"/>
      <c r="C2840" s="92"/>
      <c r="D2840" s="77">
        <v>2800</v>
      </c>
      <c r="E2840" s="185"/>
    </row>
    <row r="2841" spans="1:5" ht="13.5" customHeight="1" x14ac:dyDescent="0.25">
      <c r="A2841" s="81" t="s">
        <v>61</v>
      </c>
      <c r="B2841" s="92"/>
      <c r="C2841" s="92"/>
      <c r="D2841" s="77">
        <v>7140</v>
      </c>
      <c r="E2841" s="185"/>
    </row>
    <row r="2842" spans="1:5" s="2" customFormat="1" ht="14.25" customHeight="1" x14ac:dyDescent="0.25">
      <c r="A2842" s="87" t="s">
        <v>252</v>
      </c>
      <c r="B2842" s="88">
        <v>2596</v>
      </c>
      <c r="C2842" s="88">
        <v>2596</v>
      </c>
      <c r="D2842" s="88">
        <v>16631.650000000001</v>
      </c>
      <c r="E2842" s="183">
        <f t="shared" si="49"/>
        <v>640.6644838212635</v>
      </c>
    </row>
    <row r="2843" spans="1:5" ht="14.25" customHeight="1" x14ac:dyDescent="0.25">
      <c r="A2843" s="80" t="s">
        <v>52</v>
      </c>
      <c r="B2843" s="75">
        <v>2596</v>
      </c>
      <c r="C2843" s="75">
        <v>2596</v>
      </c>
      <c r="D2843" s="75">
        <v>11995.99</v>
      </c>
      <c r="E2843" s="182">
        <f t="shared" si="49"/>
        <v>462.09514637904465</v>
      </c>
    </row>
    <row r="2844" spans="1:5" ht="14.25" customHeight="1" x14ac:dyDescent="0.25">
      <c r="A2844" s="81" t="s">
        <v>59</v>
      </c>
      <c r="B2844" s="92"/>
      <c r="C2844" s="92"/>
      <c r="D2844" s="77">
        <v>7106.74</v>
      </c>
      <c r="E2844" s="185"/>
    </row>
    <row r="2845" spans="1:5" ht="14.25" customHeight="1" x14ac:dyDescent="0.25">
      <c r="A2845" s="81" t="s">
        <v>60</v>
      </c>
      <c r="B2845" s="92"/>
      <c r="C2845" s="92"/>
      <c r="D2845" s="77">
        <v>3765.85</v>
      </c>
      <c r="E2845" s="185"/>
    </row>
    <row r="2846" spans="1:5" ht="14.25" customHeight="1" x14ac:dyDescent="0.25">
      <c r="A2846" s="81" t="s">
        <v>380</v>
      </c>
      <c r="B2846" s="92"/>
      <c r="C2846" s="92"/>
      <c r="D2846" s="77">
        <v>1123.4000000000001</v>
      </c>
      <c r="E2846" s="185"/>
    </row>
    <row r="2847" spans="1:5" ht="14.25" customHeight="1" x14ac:dyDescent="0.25">
      <c r="A2847" s="80" t="s">
        <v>117</v>
      </c>
      <c r="B2847" s="75">
        <v>0</v>
      </c>
      <c r="C2847" s="75">
        <v>0</v>
      </c>
      <c r="D2847" s="75">
        <v>4635.66</v>
      </c>
      <c r="E2847" s="187" t="s">
        <v>649</v>
      </c>
    </row>
    <row r="2848" spans="1:5" ht="14.25" customHeight="1" x14ac:dyDescent="0.25">
      <c r="A2848" s="81" t="s">
        <v>122</v>
      </c>
      <c r="B2848" s="92"/>
      <c r="C2848" s="92"/>
      <c r="D2848" s="77">
        <v>150</v>
      </c>
      <c r="E2848" s="185"/>
    </row>
    <row r="2849" spans="1:5" ht="14.25" customHeight="1" x14ac:dyDescent="0.25">
      <c r="A2849" s="81" t="s">
        <v>125</v>
      </c>
      <c r="B2849" s="92"/>
      <c r="C2849" s="92"/>
      <c r="D2849" s="77">
        <v>3392.8</v>
      </c>
      <c r="E2849" s="185"/>
    </row>
    <row r="2850" spans="1:5" ht="14.25" customHeight="1" x14ac:dyDescent="0.25">
      <c r="A2850" s="81" t="s">
        <v>130</v>
      </c>
      <c r="B2850" s="92"/>
      <c r="C2850" s="92"/>
      <c r="D2850" s="77">
        <v>1092.8599999999999</v>
      </c>
      <c r="E2850" s="185"/>
    </row>
    <row r="2851" spans="1:5" s="2" customFormat="1" ht="14.25" customHeight="1" x14ac:dyDescent="0.25">
      <c r="A2851" s="87" t="s">
        <v>210</v>
      </c>
      <c r="B2851" s="88">
        <v>1714</v>
      </c>
      <c r="C2851" s="88">
        <v>1714</v>
      </c>
      <c r="D2851" s="88">
        <v>1713.61</v>
      </c>
      <c r="E2851" s="183">
        <f t="shared" si="49"/>
        <v>99.97724620770127</v>
      </c>
    </row>
    <row r="2852" spans="1:5" ht="14.25" customHeight="1" x14ac:dyDescent="0.25">
      <c r="A2852" s="80" t="s">
        <v>52</v>
      </c>
      <c r="B2852" s="75">
        <v>1714</v>
      </c>
      <c r="C2852" s="75">
        <v>1714</v>
      </c>
      <c r="D2852" s="75">
        <v>1713.61</v>
      </c>
      <c r="E2852" s="182">
        <f t="shared" ref="E2852:E2899" si="50">D2852/C2852*100</f>
        <v>99.97724620770127</v>
      </c>
    </row>
    <row r="2853" spans="1:5" ht="14.25" customHeight="1" x14ac:dyDescent="0.25">
      <c r="A2853" s="81" t="s">
        <v>67</v>
      </c>
      <c r="B2853" s="92"/>
      <c r="C2853" s="92"/>
      <c r="D2853" s="77">
        <v>1713.61</v>
      </c>
      <c r="E2853" s="185"/>
    </row>
    <row r="2854" spans="1:5" x14ac:dyDescent="0.25">
      <c r="A2854" s="78" t="s">
        <v>529</v>
      </c>
      <c r="B2854" s="79">
        <v>114652</v>
      </c>
      <c r="C2854" s="79">
        <v>114652</v>
      </c>
      <c r="D2854" s="79">
        <v>114643.87</v>
      </c>
      <c r="E2854" s="184">
        <f t="shared" si="50"/>
        <v>99.992908976729581</v>
      </c>
    </row>
    <row r="2855" spans="1:5" s="2" customFormat="1" x14ac:dyDescent="0.25">
      <c r="A2855" s="87" t="s">
        <v>195</v>
      </c>
      <c r="B2855" s="88">
        <v>114652</v>
      </c>
      <c r="C2855" s="88">
        <v>114652</v>
      </c>
      <c r="D2855" s="88">
        <v>114643.87</v>
      </c>
      <c r="E2855" s="183">
        <f t="shared" si="50"/>
        <v>99.992908976729581</v>
      </c>
    </row>
    <row r="2856" spans="1:5" x14ac:dyDescent="0.25">
      <c r="A2856" s="80" t="s">
        <v>84</v>
      </c>
      <c r="B2856" s="75">
        <v>6785</v>
      </c>
      <c r="C2856" s="75">
        <v>6785</v>
      </c>
      <c r="D2856" s="75">
        <v>6777.99</v>
      </c>
      <c r="E2856" s="182">
        <f t="shared" si="50"/>
        <v>99.896683861459096</v>
      </c>
    </row>
    <row r="2857" spans="1:5" x14ac:dyDescent="0.25">
      <c r="A2857" s="81" t="s">
        <v>471</v>
      </c>
      <c r="B2857" s="92"/>
      <c r="C2857" s="92"/>
      <c r="D2857" s="77">
        <v>4084.42</v>
      </c>
      <c r="E2857" s="185"/>
    </row>
    <row r="2858" spans="1:5" x14ac:dyDescent="0.25">
      <c r="A2858" s="81" t="s">
        <v>470</v>
      </c>
      <c r="B2858" s="92"/>
      <c r="C2858" s="92"/>
      <c r="D2858" s="77">
        <v>2693.57</v>
      </c>
      <c r="E2858" s="185"/>
    </row>
    <row r="2859" spans="1:5" x14ac:dyDescent="0.25">
      <c r="A2859" s="80" t="s">
        <v>149</v>
      </c>
      <c r="B2859" s="75">
        <v>107867</v>
      </c>
      <c r="C2859" s="75">
        <v>107867</v>
      </c>
      <c r="D2859" s="75">
        <v>107865.88</v>
      </c>
      <c r="E2859" s="182">
        <f t="shared" si="50"/>
        <v>99.998961684296404</v>
      </c>
    </row>
    <row r="2860" spans="1:5" x14ac:dyDescent="0.25">
      <c r="A2860" s="81" t="s">
        <v>300</v>
      </c>
      <c r="B2860" s="92"/>
      <c r="C2860" s="92"/>
      <c r="D2860" s="77">
        <v>82742.44</v>
      </c>
      <c r="E2860" s="185"/>
    </row>
    <row r="2861" spans="1:5" x14ac:dyDescent="0.25">
      <c r="A2861" s="81" t="s">
        <v>151</v>
      </c>
      <c r="B2861" s="92"/>
      <c r="C2861" s="92"/>
      <c r="D2861" s="77">
        <v>25123.439999999999</v>
      </c>
      <c r="E2861" s="185"/>
    </row>
    <row r="2862" spans="1:5" x14ac:dyDescent="0.25">
      <c r="A2862" s="78" t="s">
        <v>530</v>
      </c>
      <c r="B2862" s="79">
        <v>35036</v>
      </c>
      <c r="C2862" s="79">
        <v>35036</v>
      </c>
      <c r="D2862" s="79">
        <v>34997.089999999997</v>
      </c>
      <c r="E2862" s="184">
        <f t="shared" si="50"/>
        <v>99.88894280168968</v>
      </c>
    </row>
    <row r="2863" spans="1:5" s="2" customFormat="1" x14ac:dyDescent="0.25">
      <c r="A2863" s="87" t="s">
        <v>201</v>
      </c>
      <c r="B2863" s="88">
        <v>33180</v>
      </c>
      <c r="C2863" s="88">
        <v>33180</v>
      </c>
      <c r="D2863" s="88">
        <v>33142.089999999997</v>
      </c>
      <c r="E2863" s="183">
        <f t="shared" si="50"/>
        <v>99.885744424352012</v>
      </c>
    </row>
    <row r="2864" spans="1:5" x14ac:dyDescent="0.25">
      <c r="A2864" s="80" t="s">
        <v>52</v>
      </c>
      <c r="B2864" s="75">
        <v>15926</v>
      </c>
      <c r="C2864" s="75">
        <v>15926</v>
      </c>
      <c r="D2864" s="75">
        <v>15926</v>
      </c>
      <c r="E2864" s="182">
        <f t="shared" si="50"/>
        <v>100</v>
      </c>
    </row>
    <row r="2865" spans="1:5" x14ac:dyDescent="0.25">
      <c r="A2865" s="81" t="s">
        <v>67</v>
      </c>
      <c r="B2865" s="92"/>
      <c r="C2865" s="92"/>
      <c r="D2865" s="77">
        <v>15926</v>
      </c>
      <c r="E2865" s="185"/>
    </row>
    <row r="2866" spans="1:5" x14ac:dyDescent="0.25">
      <c r="A2866" s="80" t="s">
        <v>117</v>
      </c>
      <c r="B2866" s="75">
        <v>17254</v>
      </c>
      <c r="C2866" s="75">
        <v>17254</v>
      </c>
      <c r="D2866" s="75">
        <v>17216.09</v>
      </c>
      <c r="E2866" s="182">
        <f t="shared" si="50"/>
        <v>99.780282832966265</v>
      </c>
    </row>
    <row r="2867" spans="1:5" x14ac:dyDescent="0.25">
      <c r="A2867" s="81" t="s">
        <v>122</v>
      </c>
      <c r="B2867" s="92"/>
      <c r="C2867" s="92"/>
      <c r="D2867" s="77">
        <v>621.35</v>
      </c>
      <c r="E2867" s="185"/>
    </row>
    <row r="2868" spans="1:5" x14ac:dyDescent="0.25">
      <c r="A2868" s="81" t="s">
        <v>123</v>
      </c>
      <c r="B2868" s="92"/>
      <c r="C2868" s="92"/>
      <c r="D2868" s="77">
        <v>769</v>
      </c>
      <c r="E2868" s="185"/>
    </row>
    <row r="2869" spans="1:5" x14ac:dyDescent="0.25">
      <c r="A2869" s="81" t="s">
        <v>125</v>
      </c>
      <c r="B2869" s="92"/>
      <c r="C2869" s="92"/>
      <c r="D2869" s="77">
        <v>15825.74</v>
      </c>
      <c r="E2869" s="185"/>
    </row>
    <row r="2870" spans="1:5" s="2" customFormat="1" x14ac:dyDescent="0.25">
      <c r="A2870" s="87" t="s">
        <v>598</v>
      </c>
      <c r="B2870" s="88">
        <v>1856</v>
      </c>
      <c r="C2870" s="88">
        <v>1856</v>
      </c>
      <c r="D2870" s="88">
        <v>1855</v>
      </c>
      <c r="E2870" s="183">
        <f t="shared" si="50"/>
        <v>99.946120689655174</v>
      </c>
    </row>
    <row r="2871" spans="1:5" x14ac:dyDescent="0.25">
      <c r="A2871" s="80" t="s">
        <v>52</v>
      </c>
      <c r="B2871" s="75">
        <v>165</v>
      </c>
      <c r="C2871" s="75">
        <v>165</v>
      </c>
      <c r="D2871" s="75">
        <v>0</v>
      </c>
      <c r="E2871" s="182">
        <f t="shared" si="50"/>
        <v>0</v>
      </c>
    </row>
    <row r="2872" spans="1:5" x14ac:dyDescent="0.25">
      <c r="A2872" s="80" t="s">
        <v>117</v>
      </c>
      <c r="B2872" s="75">
        <v>1691</v>
      </c>
      <c r="C2872" s="75">
        <v>1691</v>
      </c>
      <c r="D2872" s="75">
        <v>1855</v>
      </c>
      <c r="E2872" s="182">
        <f t="shared" si="50"/>
        <v>109.69840331164991</v>
      </c>
    </row>
    <row r="2873" spans="1:5" x14ac:dyDescent="0.25">
      <c r="A2873" s="81" t="s">
        <v>122</v>
      </c>
      <c r="B2873" s="92"/>
      <c r="C2873" s="92"/>
      <c r="D2873" s="77">
        <v>1855</v>
      </c>
      <c r="E2873" s="185"/>
    </row>
    <row r="2874" spans="1:5" x14ac:dyDescent="0.25">
      <c r="A2874" s="81"/>
      <c r="B2874" s="92"/>
      <c r="C2874" s="92"/>
      <c r="D2874" s="77"/>
      <c r="E2874" s="185"/>
    </row>
    <row r="2875" spans="1:5" x14ac:dyDescent="0.25">
      <c r="A2875" s="81"/>
      <c r="B2875" s="92"/>
      <c r="C2875" s="92"/>
      <c r="D2875" s="77"/>
      <c r="E2875" s="185"/>
    </row>
    <row r="2876" spans="1:5" x14ac:dyDescent="0.25">
      <c r="A2876" s="81"/>
      <c r="B2876" s="92"/>
      <c r="C2876" s="92"/>
      <c r="D2876" s="77"/>
      <c r="E2876" s="185"/>
    </row>
    <row r="2877" spans="1:5" x14ac:dyDescent="0.25">
      <c r="A2877" s="81"/>
      <c r="B2877" s="92"/>
      <c r="C2877" s="92"/>
      <c r="D2877" s="77"/>
      <c r="E2877" s="185"/>
    </row>
    <row r="2878" spans="1:5" x14ac:dyDescent="0.25">
      <c r="A2878" s="81"/>
      <c r="B2878" s="92"/>
      <c r="C2878" s="92"/>
      <c r="D2878" s="77"/>
      <c r="E2878" s="185"/>
    </row>
    <row r="2879" spans="1:5" x14ac:dyDescent="0.25">
      <c r="A2879" s="81"/>
      <c r="B2879" s="92"/>
      <c r="C2879" s="92"/>
      <c r="D2879" s="77"/>
      <c r="E2879" s="185"/>
    </row>
    <row r="2880" spans="1:5" x14ac:dyDescent="0.25">
      <c r="A2880" s="81"/>
      <c r="B2880" s="92"/>
      <c r="C2880" s="92"/>
      <c r="D2880" s="77"/>
      <c r="E2880" s="185"/>
    </row>
    <row r="2881" spans="1:5" x14ac:dyDescent="0.25">
      <c r="A2881" s="81"/>
      <c r="B2881" s="92"/>
      <c r="C2881" s="92"/>
      <c r="D2881" s="77"/>
      <c r="E2881" s="185"/>
    </row>
    <row r="2882" spans="1:5" x14ac:dyDescent="0.25">
      <c r="A2882" s="85" t="s">
        <v>301</v>
      </c>
      <c r="B2882" s="86">
        <v>770360</v>
      </c>
      <c r="C2882" s="86">
        <v>770360</v>
      </c>
      <c r="D2882" s="86">
        <v>591765.48</v>
      </c>
      <c r="E2882" s="181">
        <f t="shared" si="50"/>
        <v>76.816745417726779</v>
      </c>
    </row>
    <row r="2883" spans="1:5" x14ac:dyDescent="0.25">
      <c r="A2883" s="74" t="s">
        <v>302</v>
      </c>
      <c r="B2883" s="75">
        <v>197600</v>
      </c>
      <c r="C2883" s="75">
        <v>197600</v>
      </c>
      <c r="D2883" s="75">
        <v>106839.78</v>
      </c>
      <c r="E2883" s="182">
        <f t="shared" si="50"/>
        <v>54.068714574898777</v>
      </c>
    </row>
    <row r="2884" spans="1:5" s="2" customFormat="1" x14ac:dyDescent="0.25">
      <c r="A2884" s="87" t="s">
        <v>195</v>
      </c>
      <c r="B2884" s="88">
        <v>197600</v>
      </c>
      <c r="C2884" s="88">
        <v>197600</v>
      </c>
      <c r="D2884" s="88">
        <v>106839.78</v>
      </c>
      <c r="E2884" s="183">
        <f t="shared" si="50"/>
        <v>54.068714574898777</v>
      </c>
    </row>
    <row r="2885" spans="1:5" s="2" customFormat="1" x14ac:dyDescent="0.25">
      <c r="A2885" s="87"/>
      <c r="B2885" s="88"/>
      <c r="C2885" s="88"/>
      <c r="D2885" s="88"/>
      <c r="E2885" s="183"/>
    </row>
    <row r="2886" spans="1:5" x14ac:dyDescent="0.25">
      <c r="A2886" s="74" t="s">
        <v>378</v>
      </c>
      <c r="B2886" s="75">
        <v>197600</v>
      </c>
      <c r="C2886" s="75">
        <v>197600</v>
      </c>
      <c r="D2886" s="75">
        <v>106839.78</v>
      </c>
      <c r="E2886" s="182">
        <f t="shared" si="50"/>
        <v>54.068714574898777</v>
      </c>
    </row>
    <row r="2887" spans="1:5" x14ac:dyDescent="0.25">
      <c r="A2887" s="78" t="s">
        <v>379</v>
      </c>
      <c r="B2887" s="79">
        <v>47600</v>
      </c>
      <c r="C2887" s="79">
        <v>47600</v>
      </c>
      <c r="D2887" s="79">
        <v>33227.58</v>
      </c>
      <c r="E2887" s="184">
        <f t="shared" si="50"/>
        <v>69.805840336134466</v>
      </c>
    </row>
    <row r="2888" spans="1:5" s="2" customFormat="1" x14ac:dyDescent="0.25">
      <c r="A2888" s="87" t="s">
        <v>195</v>
      </c>
      <c r="B2888" s="88">
        <v>47600</v>
      </c>
      <c r="C2888" s="88">
        <v>47600</v>
      </c>
      <c r="D2888" s="88">
        <v>33227.58</v>
      </c>
      <c r="E2888" s="183">
        <f t="shared" si="50"/>
        <v>69.805840336134466</v>
      </c>
    </row>
    <row r="2889" spans="1:5" x14ac:dyDescent="0.25">
      <c r="A2889" s="80" t="s">
        <v>45</v>
      </c>
      <c r="B2889" s="75">
        <v>32860</v>
      </c>
      <c r="C2889" s="75">
        <v>32860</v>
      </c>
      <c r="D2889" s="75">
        <v>26737.41</v>
      </c>
      <c r="E2889" s="182">
        <f t="shared" si="50"/>
        <v>81.367650639074867</v>
      </c>
    </row>
    <row r="2890" spans="1:5" x14ac:dyDescent="0.25">
      <c r="A2890" s="81" t="s">
        <v>49</v>
      </c>
      <c r="B2890" s="92"/>
      <c r="C2890" s="92"/>
      <c r="D2890" s="77">
        <v>26737.41</v>
      </c>
      <c r="E2890" s="185"/>
    </row>
    <row r="2891" spans="1:5" x14ac:dyDescent="0.25">
      <c r="A2891" s="80" t="s">
        <v>52</v>
      </c>
      <c r="B2891" s="75">
        <v>14740</v>
      </c>
      <c r="C2891" s="75">
        <v>14740</v>
      </c>
      <c r="D2891" s="75">
        <v>6490.17</v>
      </c>
      <c r="E2891" s="182">
        <f t="shared" si="50"/>
        <v>44.031004070556314</v>
      </c>
    </row>
    <row r="2892" spans="1:5" x14ac:dyDescent="0.25">
      <c r="A2892" s="81" t="s">
        <v>54</v>
      </c>
      <c r="B2892" s="92"/>
      <c r="C2892" s="92"/>
      <c r="D2892" s="77">
        <v>1682.33</v>
      </c>
      <c r="E2892" s="185"/>
    </row>
    <row r="2893" spans="1:5" x14ac:dyDescent="0.25">
      <c r="A2893" s="81" t="s">
        <v>56</v>
      </c>
      <c r="B2893" s="92"/>
      <c r="C2893" s="92"/>
      <c r="D2893" s="77">
        <v>598</v>
      </c>
      <c r="E2893" s="185"/>
    </row>
    <row r="2894" spans="1:5" x14ac:dyDescent="0.25">
      <c r="A2894" s="81" t="s">
        <v>59</v>
      </c>
      <c r="B2894" s="92"/>
      <c r="C2894" s="92"/>
      <c r="D2894" s="77">
        <v>3751.11</v>
      </c>
      <c r="E2894" s="185"/>
    </row>
    <row r="2895" spans="1:5" x14ac:dyDescent="0.25">
      <c r="A2895" s="81" t="s">
        <v>66</v>
      </c>
      <c r="B2895" s="92"/>
      <c r="C2895" s="92"/>
      <c r="D2895" s="77">
        <v>96.35</v>
      </c>
      <c r="E2895" s="185"/>
    </row>
    <row r="2896" spans="1:5" x14ac:dyDescent="0.25">
      <c r="A2896" s="81" t="s">
        <v>74</v>
      </c>
      <c r="B2896" s="92"/>
      <c r="C2896" s="92"/>
      <c r="D2896" s="77">
        <v>18.579999999999998</v>
      </c>
      <c r="E2896" s="185"/>
    </row>
    <row r="2897" spans="1:5" x14ac:dyDescent="0.25">
      <c r="A2897" s="81" t="s">
        <v>80</v>
      </c>
      <c r="B2897" s="92"/>
      <c r="C2897" s="92"/>
      <c r="D2897" s="77">
        <v>343.8</v>
      </c>
      <c r="E2897" s="185"/>
    </row>
    <row r="2898" spans="1:5" x14ac:dyDescent="0.25">
      <c r="A2898" s="78" t="s">
        <v>531</v>
      </c>
      <c r="B2898" s="79">
        <v>150000</v>
      </c>
      <c r="C2898" s="79">
        <v>150000</v>
      </c>
      <c r="D2898" s="79">
        <v>73612.2</v>
      </c>
      <c r="E2898" s="184">
        <f t="shared" si="50"/>
        <v>49.074799999999996</v>
      </c>
    </row>
    <row r="2899" spans="1:5" s="2" customFormat="1" x14ac:dyDescent="0.25">
      <c r="A2899" s="87" t="s">
        <v>195</v>
      </c>
      <c r="B2899" s="88">
        <v>150000</v>
      </c>
      <c r="C2899" s="88">
        <v>150000</v>
      </c>
      <c r="D2899" s="88">
        <v>73612.2</v>
      </c>
      <c r="E2899" s="183">
        <f t="shared" si="50"/>
        <v>49.074799999999996</v>
      </c>
    </row>
    <row r="2900" spans="1:5" x14ac:dyDescent="0.25">
      <c r="A2900" s="80" t="s">
        <v>52</v>
      </c>
      <c r="B2900" s="75">
        <v>150000</v>
      </c>
      <c r="C2900" s="75">
        <v>150000</v>
      </c>
      <c r="D2900" s="75">
        <v>73612.2</v>
      </c>
      <c r="E2900" s="182">
        <f t="shared" ref="E2900:E2962" si="51">D2900/C2900*100</f>
        <v>49.074799999999996</v>
      </c>
    </row>
    <row r="2901" spans="1:5" x14ac:dyDescent="0.25">
      <c r="A2901" s="81" t="s">
        <v>72</v>
      </c>
      <c r="B2901" s="92"/>
      <c r="C2901" s="92"/>
      <c r="D2901" s="77">
        <v>73337.5</v>
      </c>
      <c r="E2901" s="185"/>
    </row>
    <row r="2902" spans="1:5" x14ac:dyDescent="0.25">
      <c r="A2902" s="81" t="s">
        <v>74</v>
      </c>
      <c r="B2902" s="92"/>
      <c r="C2902" s="92"/>
      <c r="D2902" s="77">
        <v>274.7</v>
      </c>
      <c r="E2902" s="185"/>
    </row>
    <row r="2903" spans="1:5" x14ac:dyDescent="0.25">
      <c r="A2903" s="81"/>
      <c r="B2903" s="92"/>
      <c r="C2903" s="92"/>
      <c r="D2903" s="77"/>
      <c r="E2903" s="185"/>
    </row>
    <row r="2904" spans="1:5" x14ac:dyDescent="0.25">
      <c r="A2904" s="81"/>
      <c r="B2904" s="92"/>
      <c r="C2904" s="92"/>
      <c r="D2904" s="77"/>
      <c r="E2904" s="185"/>
    </row>
    <row r="2905" spans="1:5" x14ac:dyDescent="0.25">
      <c r="A2905" s="74" t="s">
        <v>194</v>
      </c>
      <c r="B2905" s="75">
        <v>572760</v>
      </c>
      <c r="C2905" s="75">
        <v>572760</v>
      </c>
      <c r="D2905" s="75">
        <v>484925.7</v>
      </c>
      <c r="E2905" s="182">
        <f t="shared" si="51"/>
        <v>84.664728682170548</v>
      </c>
    </row>
    <row r="2906" spans="1:5" s="174" customFormat="1" x14ac:dyDescent="0.25">
      <c r="A2906" s="97" t="s">
        <v>195</v>
      </c>
      <c r="B2906" s="98">
        <v>526490</v>
      </c>
      <c r="C2906" s="98">
        <v>526490</v>
      </c>
      <c r="D2906" s="98">
        <v>441296.35</v>
      </c>
      <c r="E2906" s="189">
        <f t="shared" si="51"/>
        <v>83.818562555794031</v>
      </c>
    </row>
    <row r="2907" spans="1:5" s="2" customFormat="1" x14ac:dyDescent="0.25">
      <c r="A2907" s="87" t="s">
        <v>202</v>
      </c>
      <c r="B2907" s="88">
        <v>4390</v>
      </c>
      <c r="C2907" s="88">
        <v>4390</v>
      </c>
      <c r="D2907" s="88">
        <v>4237.75</v>
      </c>
      <c r="E2907" s="183">
        <f t="shared" si="51"/>
        <v>96.531890660592254</v>
      </c>
    </row>
    <row r="2908" spans="1:5" s="2" customFormat="1" ht="15.75" customHeight="1" x14ac:dyDescent="0.25">
      <c r="A2908" s="87" t="s">
        <v>200</v>
      </c>
      <c r="B2908" s="88">
        <f>36029+5851</f>
        <v>41880</v>
      </c>
      <c r="C2908" s="88">
        <f>36029+5851</f>
        <v>41880</v>
      </c>
      <c r="D2908" s="88">
        <f>33541.6+5850</f>
        <v>39391.599999999999</v>
      </c>
      <c r="E2908" s="183">
        <f t="shared" si="51"/>
        <v>94.0582617000955</v>
      </c>
    </row>
    <row r="2909" spans="1:5" s="2" customFormat="1" ht="11.25" customHeight="1" x14ac:dyDescent="0.25">
      <c r="A2909" s="87"/>
      <c r="B2909" s="88"/>
      <c r="C2909" s="88"/>
      <c r="D2909" s="88"/>
      <c r="E2909" s="183"/>
    </row>
    <row r="2910" spans="1:5" x14ac:dyDescent="0.25">
      <c r="A2910" s="74" t="s">
        <v>532</v>
      </c>
      <c r="B2910" s="75">
        <v>572760</v>
      </c>
      <c r="C2910" s="75">
        <v>572760</v>
      </c>
      <c r="D2910" s="75">
        <v>484925.7</v>
      </c>
      <c r="E2910" s="182">
        <f t="shared" si="51"/>
        <v>84.664728682170548</v>
      </c>
    </row>
    <row r="2911" spans="1:5" x14ac:dyDescent="0.25">
      <c r="A2911" s="78" t="s">
        <v>533</v>
      </c>
      <c r="B2911" s="79">
        <v>572760</v>
      </c>
      <c r="C2911" s="79">
        <v>572760</v>
      </c>
      <c r="D2911" s="79">
        <v>484925.7</v>
      </c>
      <c r="E2911" s="184">
        <f t="shared" si="51"/>
        <v>84.664728682170548</v>
      </c>
    </row>
    <row r="2912" spans="1:5" s="2" customFormat="1" x14ac:dyDescent="0.25">
      <c r="A2912" s="87" t="s">
        <v>195</v>
      </c>
      <c r="B2912" s="88">
        <v>526490</v>
      </c>
      <c r="C2912" s="88">
        <v>526490</v>
      </c>
      <c r="D2912" s="88">
        <v>441296.35</v>
      </c>
      <c r="E2912" s="183">
        <f t="shared" si="51"/>
        <v>83.818562555794031</v>
      </c>
    </row>
    <row r="2913" spans="1:5" x14ac:dyDescent="0.25">
      <c r="A2913" s="80" t="s">
        <v>45</v>
      </c>
      <c r="B2913" s="75">
        <v>424155</v>
      </c>
      <c r="C2913" s="75">
        <v>424155</v>
      </c>
      <c r="D2913" s="75">
        <v>369810.99</v>
      </c>
      <c r="E2913" s="182">
        <f t="shared" si="51"/>
        <v>87.187700251087449</v>
      </c>
    </row>
    <row r="2914" spans="1:5" x14ac:dyDescent="0.25">
      <c r="A2914" s="81" t="s">
        <v>47</v>
      </c>
      <c r="B2914" s="92"/>
      <c r="C2914" s="92"/>
      <c r="D2914" s="77">
        <v>287557.42</v>
      </c>
      <c r="E2914" s="185"/>
    </row>
    <row r="2915" spans="1:5" x14ac:dyDescent="0.25">
      <c r="A2915" s="81" t="s">
        <v>49</v>
      </c>
      <c r="B2915" s="92"/>
      <c r="C2915" s="92"/>
      <c r="D2915" s="77">
        <v>34195.050000000003</v>
      </c>
      <c r="E2915" s="185"/>
    </row>
    <row r="2916" spans="1:5" x14ac:dyDescent="0.25">
      <c r="A2916" s="81" t="s">
        <v>51</v>
      </c>
      <c r="B2916" s="92"/>
      <c r="C2916" s="92"/>
      <c r="D2916" s="77">
        <v>48058.52</v>
      </c>
      <c r="E2916" s="185"/>
    </row>
    <row r="2917" spans="1:5" x14ac:dyDescent="0.25">
      <c r="A2917" s="80" t="s">
        <v>52</v>
      </c>
      <c r="B2917" s="75">
        <v>99905</v>
      </c>
      <c r="C2917" s="75">
        <v>99905</v>
      </c>
      <c r="D2917" s="75">
        <v>69885.259999999995</v>
      </c>
      <c r="E2917" s="182">
        <f t="shared" si="51"/>
        <v>69.951714128421997</v>
      </c>
    </row>
    <row r="2918" spans="1:5" x14ac:dyDescent="0.25">
      <c r="A2918" s="81" t="s">
        <v>54</v>
      </c>
      <c r="B2918" s="92"/>
      <c r="C2918" s="92"/>
      <c r="D2918" s="77">
        <v>1765.04</v>
      </c>
      <c r="E2918" s="185"/>
    </row>
    <row r="2919" spans="1:5" x14ac:dyDescent="0.25">
      <c r="A2919" s="81" t="s">
        <v>55</v>
      </c>
      <c r="B2919" s="92"/>
      <c r="C2919" s="92"/>
      <c r="D2919" s="77">
        <v>15668.07</v>
      </c>
      <c r="E2919" s="185"/>
    </row>
    <row r="2920" spans="1:5" x14ac:dyDescent="0.25">
      <c r="A2920" s="81" t="s">
        <v>56</v>
      </c>
      <c r="B2920" s="92"/>
      <c r="C2920" s="92"/>
      <c r="D2920" s="77">
        <v>550</v>
      </c>
      <c r="E2920" s="185"/>
    </row>
    <row r="2921" spans="1:5" ht="13.5" customHeight="1" x14ac:dyDescent="0.25">
      <c r="A2921" s="81" t="s">
        <v>59</v>
      </c>
      <c r="B2921" s="92"/>
      <c r="C2921" s="92"/>
      <c r="D2921" s="77">
        <v>5754.12</v>
      </c>
      <c r="E2921" s="185"/>
    </row>
    <row r="2922" spans="1:5" ht="13.5" customHeight="1" x14ac:dyDescent="0.25">
      <c r="A2922" s="81" t="s">
        <v>61</v>
      </c>
      <c r="B2922" s="92"/>
      <c r="C2922" s="92"/>
      <c r="D2922" s="77">
        <v>2391.52</v>
      </c>
      <c r="E2922" s="185"/>
    </row>
    <row r="2923" spans="1:5" ht="13.5" customHeight="1" x14ac:dyDescent="0.25">
      <c r="A2923" s="81" t="s">
        <v>62</v>
      </c>
      <c r="B2923" s="92"/>
      <c r="C2923" s="92"/>
      <c r="D2923" s="77">
        <v>26.92</v>
      </c>
      <c r="E2923" s="185"/>
    </row>
    <row r="2924" spans="1:5" ht="13.5" customHeight="1" x14ac:dyDescent="0.25">
      <c r="A2924" s="81" t="s">
        <v>66</v>
      </c>
      <c r="B2924" s="92"/>
      <c r="C2924" s="92"/>
      <c r="D2924" s="77">
        <v>5708.02</v>
      </c>
      <c r="E2924" s="185"/>
    </row>
    <row r="2925" spans="1:5" ht="13.5" customHeight="1" x14ac:dyDescent="0.25">
      <c r="A2925" s="81" t="s">
        <v>67</v>
      </c>
      <c r="B2925" s="92"/>
      <c r="C2925" s="92"/>
      <c r="D2925" s="77">
        <v>513</v>
      </c>
      <c r="E2925" s="185"/>
    </row>
    <row r="2926" spans="1:5" ht="13.5" customHeight="1" x14ac:dyDescent="0.25">
      <c r="A2926" s="81" t="s">
        <v>68</v>
      </c>
      <c r="B2926" s="92"/>
      <c r="C2926" s="92"/>
      <c r="D2926" s="77">
        <v>533.1</v>
      </c>
      <c r="E2926" s="185"/>
    </row>
    <row r="2927" spans="1:5" ht="13.5" customHeight="1" x14ac:dyDescent="0.25">
      <c r="A2927" s="81" t="s">
        <v>69</v>
      </c>
      <c r="B2927" s="92"/>
      <c r="C2927" s="92"/>
      <c r="D2927" s="77">
        <v>4091.19</v>
      </c>
      <c r="E2927" s="185"/>
    </row>
    <row r="2928" spans="1:5" ht="13.5" customHeight="1" x14ac:dyDescent="0.25">
      <c r="A2928" s="81" t="s">
        <v>70</v>
      </c>
      <c r="B2928" s="92"/>
      <c r="C2928" s="92"/>
      <c r="D2928" s="77">
        <v>6152.74</v>
      </c>
      <c r="E2928" s="185"/>
    </row>
    <row r="2929" spans="1:5" ht="13.5" customHeight="1" x14ac:dyDescent="0.25">
      <c r="A2929" s="81" t="s">
        <v>71</v>
      </c>
      <c r="B2929" s="92"/>
      <c r="C2929" s="92"/>
      <c r="D2929" s="77">
        <v>5100</v>
      </c>
      <c r="E2929" s="185"/>
    </row>
    <row r="2930" spans="1:5" ht="13.5" customHeight="1" x14ac:dyDescent="0.25">
      <c r="A2930" s="81" t="s">
        <v>72</v>
      </c>
      <c r="B2930" s="92"/>
      <c r="C2930" s="92"/>
      <c r="D2930" s="77">
        <v>5047.6000000000004</v>
      </c>
      <c r="E2930" s="185"/>
    </row>
    <row r="2931" spans="1:5" ht="13.5" customHeight="1" x14ac:dyDescent="0.25">
      <c r="A2931" s="81" t="s">
        <v>73</v>
      </c>
      <c r="B2931" s="92"/>
      <c r="C2931" s="92"/>
      <c r="D2931" s="77">
        <v>10460.799999999999</v>
      </c>
      <c r="E2931" s="185"/>
    </row>
    <row r="2932" spans="1:5" ht="13.5" customHeight="1" x14ac:dyDescent="0.25">
      <c r="A2932" s="81" t="s">
        <v>74</v>
      </c>
      <c r="B2932" s="92"/>
      <c r="C2932" s="92"/>
      <c r="D2932" s="77">
        <v>2512.5</v>
      </c>
      <c r="E2932" s="185"/>
    </row>
    <row r="2933" spans="1:5" ht="13.5" customHeight="1" x14ac:dyDescent="0.25">
      <c r="A2933" s="81" t="s">
        <v>78</v>
      </c>
      <c r="B2933" s="92"/>
      <c r="C2933" s="92"/>
      <c r="D2933" s="77">
        <v>1980.4</v>
      </c>
      <c r="E2933" s="185"/>
    </row>
    <row r="2934" spans="1:5" ht="13.5" customHeight="1" x14ac:dyDescent="0.25">
      <c r="A2934" s="81" t="s">
        <v>79</v>
      </c>
      <c r="B2934" s="92"/>
      <c r="C2934" s="92"/>
      <c r="D2934" s="77">
        <v>399.67</v>
      </c>
      <c r="E2934" s="185"/>
    </row>
    <row r="2935" spans="1:5" ht="13.5" customHeight="1" x14ac:dyDescent="0.25">
      <c r="A2935" s="81" t="s">
        <v>80</v>
      </c>
      <c r="B2935" s="92"/>
      <c r="C2935" s="92"/>
      <c r="D2935" s="77">
        <v>290</v>
      </c>
      <c r="E2935" s="185"/>
    </row>
    <row r="2936" spans="1:5" ht="13.5" customHeight="1" x14ac:dyDescent="0.25">
      <c r="A2936" s="81" t="s">
        <v>81</v>
      </c>
      <c r="B2936" s="92"/>
      <c r="C2936" s="92"/>
      <c r="D2936" s="77">
        <v>900</v>
      </c>
      <c r="E2936" s="185"/>
    </row>
    <row r="2937" spans="1:5" ht="13.5" customHeight="1" x14ac:dyDescent="0.25">
      <c r="A2937" s="81" t="s">
        <v>83</v>
      </c>
      <c r="B2937" s="92"/>
      <c r="C2937" s="92"/>
      <c r="D2937" s="77">
        <v>40.57</v>
      </c>
      <c r="E2937" s="185"/>
    </row>
    <row r="2938" spans="1:5" ht="13.5" customHeight="1" x14ac:dyDescent="0.25">
      <c r="A2938" s="80" t="s">
        <v>84</v>
      </c>
      <c r="B2938" s="75">
        <v>350</v>
      </c>
      <c r="C2938" s="75">
        <v>350</v>
      </c>
      <c r="D2938" s="75">
        <v>229.88</v>
      </c>
      <c r="E2938" s="182">
        <f t="shared" si="51"/>
        <v>65.679999999999993</v>
      </c>
    </row>
    <row r="2939" spans="1:5" ht="13.5" customHeight="1" x14ac:dyDescent="0.25">
      <c r="A2939" s="81" t="s">
        <v>87</v>
      </c>
      <c r="B2939" s="92"/>
      <c r="C2939" s="92"/>
      <c r="D2939" s="77">
        <v>229.88</v>
      </c>
      <c r="E2939" s="185"/>
    </row>
    <row r="2940" spans="1:5" ht="13.5" customHeight="1" x14ac:dyDescent="0.25">
      <c r="A2940" s="80" t="s">
        <v>114</v>
      </c>
      <c r="B2940" s="75">
        <v>680</v>
      </c>
      <c r="C2940" s="75">
        <v>680</v>
      </c>
      <c r="D2940" s="75">
        <v>0</v>
      </c>
      <c r="E2940" s="182">
        <f t="shared" si="51"/>
        <v>0</v>
      </c>
    </row>
    <row r="2941" spans="1:5" ht="13.5" customHeight="1" x14ac:dyDescent="0.25">
      <c r="A2941" s="80" t="s">
        <v>117</v>
      </c>
      <c r="B2941" s="75">
        <v>1400</v>
      </c>
      <c r="C2941" s="75">
        <v>1400</v>
      </c>
      <c r="D2941" s="75">
        <v>1370.22</v>
      </c>
      <c r="E2941" s="182">
        <f t="shared" si="51"/>
        <v>97.872857142857157</v>
      </c>
    </row>
    <row r="2942" spans="1:5" ht="13.5" customHeight="1" x14ac:dyDescent="0.25">
      <c r="A2942" s="81" t="s">
        <v>121</v>
      </c>
      <c r="B2942" s="92"/>
      <c r="C2942" s="92"/>
      <c r="D2942" s="77">
        <v>1261.25</v>
      </c>
      <c r="E2942" s="185"/>
    </row>
    <row r="2943" spans="1:5" ht="13.5" customHeight="1" x14ac:dyDescent="0.25">
      <c r="A2943" s="81" t="s">
        <v>123</v>
      </c>
      <c r="B2943" s="92"/>
      <c r="C2943" s="92"/>
      <c r="D2943" s="77">
        <v>74.78</v>
      </c>
      <c r="E2943" s="185"/>
    </row>
    <row r="2944" spans="1:5" ht="13.5" customHeight="1" x14ac:dyDescent="0.25">
      <c r="A2944" s="81" t="s">
        <v>125</v>
      </c>
      <c r="B2944" s="92"/>
      <c r="C2944" s="92"/>
      <c r="D2944" s="77">
        <v>34.19</v>
      </c>
      <c r="E2944" s="185"/>
    </row>
    <row r="2945" spans="1:5" s="2" customFormat="1" ht="13.5" customHeight="1" x14ac:dyDescent="0.25">
      <c r="A2945" s="87" t="s">
        <v>202</v>
      </c>
      <c r="B2945" s="88">
        <v>4390</v>
      </c>
      <c r="C2945" s="88">
        <v>4390</v>
      </c>
      <c r="D2945" s="88">
        <v>4237.75</v>
      </c>
      <c r="E2945" s="183">
        <f t="shared" si="51"/>
        <v>96.531890660592254</v>
      </c>
    </row>
    <row r="2946" spans="1:5" ht="13.5" customHeight="1" x14ac:dyDescent="0.25">
      <c r="A2946" s="80" t="s">
        <v>45</v>
      </c>
      <c r="B2946" s="75">
        <v>3707</v>
      </c>
      <c r="C2946" s="75">
        <v>3707</v>
      </c>
      <c r="D2946" s="75">
        <v>3706.68</v>
      </c>
      <c r="E2946" s="182">
        <f t="shared" si="51"/>
        <v>99.991367682762331</v>
      </c>
    </row>
    <row r="2947" spans="1:5" ht="13.5" customHeight="1" x14ac:dyDescent="0.25">
      <c r="A2947" s="81" t="s">
        <v>47</v>
      </c>
      <c r="B2947" s="92"/>
      <c r="C2947" s="92"/>
      <c r="D2947" s="77">
        <v>3706.68</v>
      </c>
      <c r="E2947" s="185"/>
    </row>
    <row r="2948" spans="1:5" ht="13.5" customHeight="1" x14ac:dyDescent="0.25">
      <c r="A2948" s="80" t="s">
        <v>52</v>
      </c>
      <c r="B2948" s="75">
        <v>363</v>
      </c>
      <c r="C2948" s="75">
        <v>363</v>
      </c>
      <c r="D2948" s="75">
        <v>363</v>
      </c>
      <c r="E2948" s="182">
        <f t="shared" si="51"/>
        <v>100</v>
      </c>
    </row>
    <row r="2949" spans="1:5" ht="13.5" customHeight="1" x14ac:dyDescent="0.25">
      <c r="A2949" s="81" t="s">
        <v>80</v>
      </c>
      <c r="B2949" s="92"/>
      <c r="C2949" s="92"/>
      <c r="D2949" s="77">
        <v>363</v>
      </c>
      <c r="E2949" s="185"/>
    </row>
    <row r="2950" spans="1:5" ht="13.5" customHeight="1" x14ac:dyDescent="0.25">
      <c r="A2950" s="80" t="s">
        <v>84</v>
      </c>
      <c r="B2950" s="75">
        <v>320</v>
      </c>
      <c r="C2950" s="75">
        <v>320</v>
      </c>
      <c r="D2950" s="75">
        <v>168.07</v>
      </c>
      <c r="E2950" s="182">
        <f t="shared" si="51"/>
        <v>52.521874999999994</v>
      </c>
    </row>
    <row r="2951" spans="1:5" ht="13.5" customHeight="1" x14ac:dyDescent="0.25">
      <c r="A2951" s="81" t="s">
        <v>87</v>
      </c>
      <c r="B2951" s="92"/>
      <c r="C2951" s="92"/>
      <c r="D2951" s="77">
        <v>168.07</v>
      </c>
      <c r="E2951" s="185"/>
    </row>
    <row r="2952" spans="1:5" s="2" customFormat="1" ht="13.5" customHeight="1" x14ac:dyDescent="0.25">
      <c r="A2952" s="87" t="s">
        <v>200</v>
      </c>
      <c r="B2952" s="88">
        <f>36029+5851</f>
        <v>41880</v>
      </c>
      <c r="C2952" s="88">
        <f>36029+5851</f>
        <v>41880</v>
      </c>
      <c r="D2952" s="88">
        <f>33541.6+5850</f>
        <v>39391.599999999999</v>
      </c>
      <c r="E2952" s="183">
        <f t="shared" si="51"/>
        <v>94.0582617000955</v>
      </c>
    </row>
    <row r="2953" spans="1:5" ht="13.5" customHeight="1" x14ac:dyDescent="0.25">
      <c r="A2953" s="80" t="s">
        <v>45</v>
      </c>
      <c r="B2953" s="75">
        <v>7051</v>
      </c>
      <c r="C2953" s="75">
        <v>7051</v>
      </c>
      <c r="D2953" s="75">
        <v>5850</v>
      </c>
      <c r="E2953" s="182">
        <f t="shared" si="51"/>
        <v>82.966955041838048</v>
      </c>
    </row>
    <row r="2954" spans="1:5" ht="13.5" customHeight="1" x14ac:dyDescent="0.25">
      <c r="A2954" s="81" t="s">
        <v>47</v>
      </c>
      <c r="B2954" s="92"/>
      <c r="C2954" s="92"/>
      <c r="D2954" s="77">
        <v>5021.46</v>
      </c>
      <c r="E2954" s="185"/>
    </row>
    <row r="2955" spans="1:5" ht="13.5" customHeight="1" x14ac:dyDescent="0.25">
      <c r="A2955" s="81" t="s">
        <v>51</v>
      </c>
      <c r="B2955" s="92"/>
      <c r="C2955" s="92"/>
      <c r="D2955" s="77">
        <v>828.54</v>
      </c>
      <c r="E2955" s="185"/>
    </row>
    <row r="2956" spans="1:5" ht="13.5" customHeight="1" x14ac:dyDescent="0.25">
      <c r="A2956" s="80" t="s">
        <v>52</v>
      </c>
      <c r="B2956" s="75">
        <v>34325</v>
      </c>
      <c r="C2956" s="75">
        <v>34325</v>
      </c>
      <c r="D2956" s="75">
        <v>33541.599999999999</v>
      </c>
      <c r="E2956" s="182">
        <f t="shared" si="51"/>
        <v>97.71769847050254</v>
      </c>
    </row>
    <row r="2957" spans="1:5" ht="13.5" customHeight="1" x14ac:dyDescent="0.25">
      <c r="A2957" s="81" t="s">
        <v>54</v>
      </c>
      <c r="B2957" s="92"/>
      <c r="C2957" s="92"/>
      <c r="D2957" s="77">
        <v>2489.1</v>
      </c>
      <c r="E2957" s="185"/>
    </row>
    <row r="2958" spans="1:5" ht="13.5" customHeight="1" x14ac:dyDescent="0.25">
      <c r="A2958" s="81" t="s">
        <v>56</v>
      </c>
      <c r="B2958" s="92"/>
      <c r="C2958" s="92"/>
      <c r="D2958" s="77">
        <v>300</v>
      </c>
      <c r="E2958" s="185"/>
    </row>
    <row r="2959" spans="1:5" ht="13.5" customHeight="1" x14ac:dyDescent="0.25">
      <c r="A2959" s="81" t="s">
        <v>70</v>
      </c>
      <c r="B2959" s="92"/>
      <c r="C2959" s="92"/>
      <c r="D2959" s="77">
        <v>6568.75</v>
      </c>
      <c r="E2959" s="185"/>
    </row>
    <row r="2960" spans="1:5" ht="13.5" customHeight="1" x14ac:dyDescent="0.25">
      <c r="A2960" s="81" t="s">
        <v>72</v>
      </c>
      <c r="B2960" s="92"/>
      <c r="C2960" s="92"/>
      <c r="D2960" s="77">
        <v>19000</v>
      </c>
      <c r="E2960" s="185"/>
    </row>
    <row r="2961" spans="1:5" ht="13.5" customHeight="1" x14ac:dyDescent="0.25">
      <c r="A2961" s="81" t="s">
        <v>73</v>
      </c>
      <c r="B2961" s="92"/>
      <c r="C2961" s="92"/>
      <c r="D2961" s="77">
        <v>5183.75</v>
      </c>
      <c r="E2961" s="185"/>
    </row>
    <row r="2962" spans="1:5" ht="13.5" customHeight="1" x14ac:dyDescent="0.25">
      <c r="A2962" s="80" t="s">
        <v>117</v>
      </c>
      <c r="B2962" s="75">
        <v>504</v>
      </c>
      <c r="C2962" s="75">
        <v>504</v>
      </c>
      <c r="D2962" s="75">
        <v>0</v>
      </c>
      <c r="E2962" s="182">
        <f t="shared" si="51"/>
        <v>0</v>
      </c>
    </row>
    <row r="2963" spans="1:5" ht="13.5" customHeight="1" x14ac:dyDescent="0.25">
      <c r="A2963" s="81"/>
      <c r="B2963" s="92"/>
      <c r="C2963" s="92"/>
      <c r="D2963" s="77"/>
      <c r="E2963" s="185"/>
    </row>
    <row r="2964" spans="1:5" ht="13.5" customHeight="1" x14ac:dyDescent="0.25">
      <c r="A2964" s="81"/>
      <c r="B2964" s="92"/>
      <c r="C2964" s="92"/>
      <c r="D2964" s="77"/>
      <c r="E2964" s="185"/>
    </row>
    <row r="2965" spans="1:5" ht="19.5" customHeight="1" x14ac:dyDescent="0.25">
      <c r="A2965" s="85" t="s">
        <v>258</v>
      </c>
      <c r="B2965" s="86">
        <v>4800649</v>
      </c>
      <c r="C2965" s="86">
        <v>4800649</v>
      </c>
      <c r="D2965" s="86">
        <v>4180226.3</v>
      </c>
      <c r="E2965" s="181">
        <f t="shared" ref="E2965:E3024" si="52">D2965/C2965*100</f>
        <v>87.076274478721515</v>
      </c>
    </row>
    <row r="2966" spans="1:5" x14ac:dyDescent="0.25">
      <c r="A2966" s="74" t="s">
        <v>259</v>
      </c>
      <c r="B2966" s="75">
        <v>3702527</v>
      </c>
      <c r="C2966" s="75">
        <v>3702527</v>
      </c>
      <c r="D2966" s="75">
        <v>3196532.35</v>
      </c>
      <c r="E2966" s="182">
        <f t="shared" si="52"/>
        <v>86.333802562412103</v>
      </c>
    </row>
    <row r="2967" spans="1:5" s="2" customFormat="1" x14ac:dyDescent="0.25">
      <c r="A2967" s="87" t="s">
        <v>195</v>
      </c>
      <c r="B2967" s="88">
        <v>3153687</v>
      </c>
      <c r="C2967" s="88">
        <v>3153687</v>
      </c>
      <c r="D2967" s="88">
        <v>2629836.96</v>
      </c>
      <c r="E2967" s="183">
        <f t="shared" si="52"/>
        <v>83.389282449399701</v>
      </c>
    </row>
    <row r="2968" spans="1:5" s="2" customFormat="1" x14ac:dyDescent="0.25">
      <c r="A2968" s="87" t="s">
        <v>199</v>
      </c>
      <c r="B2968" s="88">
        <v>425460</v>
      </c>
      <c r="C2968" s="88">
        <v>425460</v>
      </c>
      <c r="D2968" s="88">
        <v>420009.88</v>
      </c>
      <c r="E2968" s="183">
        <f t="shared" si="52"/>
        <v>98.719005311897718</v>
      </c>
    </row>
    <row r="2969" spans="1:5" s="2" customFormat="1" x14ac:dyDescent="0.25">
      <c r="A2969" s="87" t="s">
        <v>200</v>
      </c>
      <c r="B2969" s="88">
        <v>123380</v>
      </c>
      <c r="C2969" s="88">
        <v>123380</v>
      </c>
      <c r="D2969" s="88">
        <v>146685.51</v>
      </c>
      <c r="E2969" s="183">
        <f t="shared" si="52"/>
        <v>118.88921218998219</v>
      </c>
    </row>
    <row r="2970" spans="1:5" s="2" customFormat="1" x14ac:dyDescent="0.25">
      <c r="A2970" s="87"/>
      <c r="B2970" s="88"/>
      <c r="C2970" s="88"/>
      <c r="D2970" s="88"/>
      <c r="E2970" s="183"/>
    </row>
    <row r="2971" spans="1:5" x14ac:dyDescent="0.25">
      <c r="A2971" s="74" t="s">
        <v>378</v>
      </c>
      <c r="B2971" s="75">
        <v>54226</v>
      </c>
      <c r="C2971" s="75">
        <v>54226</v>
      </c>
      <c r="D2971" s="75">
        <v>31636.720000000001</v>
      </c>
      <c r="E2971" s="182">
        <f t="shared" si="52"/>
        <v>58.342345000553244</v>
      </c>
    </row>
    <row r="2972" spans="1:5" x14ac:dyDescent="0.25">
      <c r="A2972" s="78" t="s">
        <v>379</v>
      </c>
      <c r="B2972" s="79">
        <v>54226</v>
      </c>
      <c r="C2972" s="79">
        <v>54226</v>
      </c>
      <c r="D2972" s="79">
        <v>31636.720000000001</v>
      </c>
      <c r="E2972" s="184">
        <f t="shared" si="52"/>
        <v>58.342345000553244</v>
      </c>
    </row>
    <row r="2973" spans="1:5" s="2" customFormat="1" x14ac:dyDescent="0.25">
      <c r="A2973" s="87" t="s">
        <v>195</v>
      </c>
      <c r="B2973" s="88">
        <v>54226</v>
      </c>
      <c r="C2973" s="88">
        <v>54226</v>
      </c>
      <c r="D2973" s="88">
        <v>31636.720000000001</v>
      </c>
      <c r="E2973" s="183">
        <f t="shared" si="52"/>
        <v>58.342345000553244</v>
      </c>
    </row>
    <row r="2974" spans="1:5" x14ac:dyDescent="0.25">
      <c r="A2974" s="80" t="s">
        <v>45</v>
      </c>
      <c r="B2974" s="75">
        <v>21890</v>
      </c>
      <c r="C2974" s="75">
        <v>21890</v>
      </c>
      <c r="D2974" s="75">
        <v>17513.04</v>
      </c>
      <c r="E2974" s="182">
        <f t="shared" si="52"/>
        <v>80.004751027866604</v>
      </c>
    </row>
    <row r="2975" spans="1:5" x14ac:dyDescent="0.25">
      <c r="A2975" s="81" t="s">
        <v>49</v>
      </c>
      <c r="B2975" s="92"/>
      <c r="C2975" s="92"/>
      <c r="D2975" s="77">
        <v>17513.04</v>
      </c>
      <c r="E2975" s="185"/>
    </row>
    <row r="2976" spans="1:5" x14ac:dyDescent="0.25">
      <c r="A2976" s="80" t="s">
        <v>52</v>
      </c>
      <c r="B2976" s="75">
        <v>30836</v>
      </c>
      <c r="C2976" s="75">
        <v>30836</v>
      </c>
      <c r="D2976" s="75">
        <v>13387.7</v>
      </c>
      <c r="E2976" s="182">
        <f t="shared" si="52"/>
        <v>43.41581268647036</v>
      </c>
    </row>
    <row r="2977" spans="1:5" x14ac:dyDescent="0.25">
      <c r="A2977" s="81" t="s">
        <v>54</v>
      </c>
      <c r="B2977" s="92"/>
      <c r="C2977" s="92"/>
      <c r="D2977" s="77">
        <v>2781.67</v>
      </c>
      <c r="E2977" s="185"/>
    </row>
    <row r="2978" spans="1:5" x14ac:dyDescent="0.25">
      <c r="A2978" s="81" t="s">
        <v>56</v>
      </c>
      <c r="B2978" s="92"/>
      <c r="C2978" s="92"/>
      <c r="D2978" s="77">
        <v>2618</v>
      </c>
      <c r="E2978" s="185"/>
    </row>
    <row r="2979" spans="1:5" x14ac:dyDescent="0.25">
      <c r="A2979" s="81" t="s">
        <v>59</v>
      </c>
      <c r="B2979" s="92"/>
      <c r="C2979" s="92"/>
      <c r="D2979" s="77">
        <v>5617.14</v>
      </c>
      <c r="E2979" s="185"/>
    </row>
    <row r="2980" spans="1:5" x14ac:dyDescent="0.25">
      <c r="A2980" s="81" t="s">
        <v>73</v>
      </c>
      <c r="B2980" s="92"/>
      <c r="C2980" s="92"/>
      <c r="D2980" s="77">
        <v>177.13</v>
      </c>
      <c r="E2980" s="185"/>
    </row>
    <row r="2981" spans="1:5" x14ac:dyDescent="0.25">
      <c r="A2981" s="81" t="s">
        <v>74</v>
      </c>
      <c r="B2981" s="92"/>
      <c r="C2981" s="92"/>
      <c r="D2981" s="77">
        <v>366.11</v>
      </c>
      <c r="E2981" s="185"/>
    </row>
    <row r="2982" spans="1:5" x14ac:dyDescent="0.25">
      <c r="A2982" s="81" t="s">
        <v>80</v>
      </c>
      <c r="B2982" s="92"/>
      <c r="C2982" s="92"/>
      <c r="D2982" s="77">
        <v>577.65</v>
      </c>
      <c r="E2982" s="185"/>
    </row>
    <row r="2983" spans="1:5" x14ac:dyDescent="0.25">
      <c r="A2983" s="81" t="s">
        <v>339</v>
      </c>
      <c r="B2983" s="92"/>
      <c r="C2983" s="92"/>
      <c r="D2983" s="77">
        <v>1250</v>
      </c>
      <c r="E2983" s="185"/>
    </row>
    <row r="2984" spans="1:5" x14ac:dyDescent="0.25">
      <c r="A2984" s="80" t="s">
        <v>117</v>
      </c>
      <c r="B2984" s="75">
        <v>1500</v>
      </c>
      <c r="C2984" s="75">
        <v>1500</v>
      </c>
      <c r="D2984" s="75">
        <v>735.98</v>
      </c>
      <c r="E2984" s="182">
        <f t="shared" si="52"/>
        <v>49.065333333333335</v>
      </c>
    </row>
    <row r="2985" spans="1:5" x14ac:dyDescent="0.25">
      <c r="A2985" s="81" t="s">
        <v>121</v>
      </c>
      <c r="B2985" s="92"/>
      <c r="C2985" s="92"/>
      <c r="D2985" s="77">
        <v>519.98</v>
      </c>
      <c r="E2985" s="185"/>
    </row>
    <row r="2986" spans="1:5" x14ac:dyDescent="0.25">
      <c r="A2986" s="81" t="s">
        <v>123</v>
      </c>
      <c r="B2986" s="92"/>
      <c r="C2986" s="92"/>
      <c r="D2986" s="77">
        <v>216</v>
      </c>
      <c r="E2986" s="185"/>
    </row>
    <row r="2987" spans="1:5" ht="9" customHeight="1" x14ac:dyDescent="0.25">
      <c r="A2987" s="81"/>
      <c r="B2987" s="92"/>
      <c r="C2987" s="92"/>
      <c r="D2987" s="77"/>
      <c r="E2987" s="185"/>
    </row>
    <row r="2988" spans="1:5" ht="21.75" customHeight="1" x14ac:dyDescent="0.25">
      <c r="A2988" s="74" t="s">
        <v>534</v>
      </c>
      <c r="B2988" s="75">
        <v>972640</v>
      </c>
      <c r="C2988" s="75">
        <v>973250</v>
      </c>
      <c r="D2988" s="75">
        <v>973118.58</v>
      </c>
      <c r="E2988" s="182">
        <f t="shared" si="52"/>
        <v>99.986496789108642</v>
      </c>
    </row>
    <row r="2989" spans="1:5" x14ac:dyDescent="0.25">
      <c r="A2989" s="78" t="s">
        <v>535</v>
      </c>
      <c r="B2989" s="79">
        <v>312640</v>
      </c>
      <c r="C2989" s="79">
        <v>313250</v>
      </c>
      <c r="D2989" s="79">
        <v>313118.58</v>
      </c>
      <c r="E2989" s="184">
        <f t="shared" si="52"/>
        <v>99.95804628890663</v>
      </c>
    </row>
    <row r="2990" spans="1:5" s="2" customFormat="1" x14ac:dyDescent="0.25">
      <c r="A2990" s="87" t="s">
        <v>195</v>
      </c>
      <c r="B2990" s="88">
        <v>312640</v>
      </c>
      <c r="C2990" s="88">
        <v>313250</v>
      </c>
      <c r="D2990" s="88">
        <v>313118.58</v>
      </c>
      <c r="E2990" s="183">
        <f t="shared" si="52"/>
        <v>99.95804628890663</v>
      </c>
    </row>
    <row r="2991" spans="1:5" x14ac:dyDescent="0.25">
      <c r="A2991" s="80" t="s">
        <v>52</v>
      </c>
      <c r="B2991" s="75">
        <v>12500</v>
      </c>
      <c r="C2991" s="75">
        <v>12500</v>
      </c>
      <c r="D2991" s="75">
        <v>12375</v>
      </c>
      <c r="E2991" s="182">
        <f t="shared" si="52"/>
        <v>99</v>
      </c>
    </row>
    <row r="2992" spans="1:5" x14ac:dyDescent="0.25">
      <c r="A2992" s="81" t="s">
        <v>72</v>
      </c>
      <c r="B2992" s="92"/>
      <c r="C2992" s="92"/>
      <c r="D2992" s="77">
        <v>12375</v>
      </c>
      <c r="E2992" s="185"/>
    </row>
    <row r="2993" spans="1:5" x14ac:dyDescent="0.25">
      <c r="A2993" s="80" t="s">
        <v>102</v>
      </c>
      <c r="B2993" s="75">
        <v>300140</v>
      </c>
      <c r="C2993" s="75">
        <v>300750</v>
      </c>
      <c r="D2993" s="75">
        <v>300743.58</v>
      </c>
      <c r="E2993" s="182">
        <f t="shared" si="52"/>
        <v>99.997865336658364</v>
      </c>
    </row>
    <row r="2994" spans="1:5" x14ac:dyDescent="0.25">
      <c r="A2994" s="81" t="s">
        <v>104</v>
      </c>
      <c r="B2994" s="92"/>
      <c r="C2994" s="92"/>
      <c r="D2994" s="77">
        <v>300743.58</v>
      </c>
      <c r="E2994" s="185"/>
    </row>
    <row r="2995" spans="1:5" x14ac:dyDescent="0.25">
      <c r="A2995" s="78" t="s">
        <v>536</v>
      </c>
      <c r="B2995" s="79">
        <v>660000</v>
      </c>
      <c r="C2995" s="79">
        <v>660000</v>
      </c>
      <c r="D2995" s="79">
        <v>660000</v>
      </c>
      <c r="E2995" s="184">
        <f t="shared" si="52"/>
        <v>100</v>
      </c>
    </row>
    <row r="2996" spans="1:5" s="2" customFormat="1" x14ac:dyDescent="0.25">
      <c r="A2996" s="87" t="s">
        <v>195</v>
      </c>
      <c r="B2996" s="88">
        <v>660000</v>
      </c>
      <c r="C2996" s="88">
        <v>660000</v>
      </c>
      <c r="D2996" s="88">
        <v>660000</v>
      </c>
      <c r="E2996" s="183">
        <f t="shared" si="52"/>
        <v>100</v>
      </c>
    </row>
    <row r="2997" spans="1:5" x14ac:dyDescent="0.25">
      <c r="A2997" s="80" t="s">
        <v>537</v>
      </c>
      <c r="B2997" s="75">
        <v>660000</v>
      </c>
      <c r="C2997" s="75">
        <v>660000</v>
      </c>
      <c r="D2997" s="75">
        <v>660000</v>
      </c>
      <c r="E2997" s="182">
        <f t="shared" si="52"/>
        <v>100</v>
      </c>
    </row>
    <row r="2998" spans="1:5" x14ac:dyDescent="0.25">
      <c r="A2998" s="81" t="s">
        <v>593</v>
      </c>
      <c r="B2998" s="92"/>
      <c r="C2998" s="92"/>
      <c r="D2998" s="77">
        <v>660000</v>
      </c>
      <c r="E2998" s="185"/>
    </row>
    <row r="2999" spans="1:5" x14ac:dyDescent="0.25">
      <c r="A2999" s="81"/>
      <c r="B2999" s="92"/>
      <c r="C2999" s="92"/>
      <c r="D2999" s="77"/>
      <c r="E2999" s="185"/>
    </row>
    <row r="3000" spans="1:5" x14ac:dyDescent="0.25">
      <c r="A3000" s="74" t="s">
        <v>568</v>
      </c>
      <c r="B3000" s="75">
        <v>34000</v>
      </c>
      <c r="C3000" s="75">
        <v>34000</v>
      </c>
      <c r="D3000" s="75">
        <v>17500</v>
      </c>
      <c r="E3000" s="182">
        <f t="shared" si="52"/>
        <v>51.470588235294116</v>
      </c>
    </row>
    <row r="3001" spans="1:5" x14ac:dyDescent="0.25">
      <c r="A3001" s="78" t="s">
        <v>538</v>
      </c>
      <c r="B3001" s="79">
        <v>4000</v>
      </c>
      <c r="C3001" s="79">
        <v>4000</v>
      </c>
      <c r="D3001" s="79">
        <v>0</v>
      </c>
      <c r="E3001" s="184">
        <f t="shared" si="52"/>
        <v>0</v>
      </c>
    </row>
    <row r="3002" spans="1:5" s="2" customFormat="1" x14ac:dyDescent="0.25">
      <c r="A3002" s="87" t="s">
        <v>195</v>
      </c>
      <c r="B3002" s="88">
        <v>4000</v>
      </c>
      <c r="C3002" s="88">
        <v>4000</v>
      </c>
      <c r="D3002" s="88">
        <v>0</v>
      </c>
      <c r="E3002" s="183">
        <f t="shared" si="52"/>
        <v>0</v>
      </c>
    </row>
    <row r="3003" spans="1:5" x14ac:dyDescent="0.25">
      <c r="A3003" s="80" t="s">
        <v>52</v>
      </c>
      <c r="B3003" s="75">
        <v>4000</v>
      </c>
      <c r="C3003" s="75">
        <v>4000</v>
      </c>
      <c r="D3003" s="75">
        <v>0</v>
      </c>
      <c r="E3003" s="182">
        <f t="shared" si="52"/>
        <v>0</v>
      </c>
    </row>
    <row r="3004" spans="1:5" x14ac:dyDescent="0.25">
      <c r="A3004" s="78" t="s">
        <v>633</v>
      </c>
      <c r="B3004" s="79">
        <v>30000</v>
      </c>
      <c r="C3004" s="79">
        <v>30000</v>
      </c>
      <c r="D3004" s="79">
        <v>17500</v>
      </c>
      <c r="E3004" s="184">
        <f t="shared" si="52"/>
        <v>58.333333333333336</v>
      </c>
    </row>
    <row r="3005" spans="1:5" s="2" customFormat="1" x14ac:dyDescent="0.25">
      <c r="A3005" s="87" t="s">
        <v>195</v>
      </c>
      <c r="B3005" s="88">
        <v>30000</v>
      </c>
      <c r="C3005" s="88">
        <v>30000</v>
      </c>
      <c r="D3005" s="88">
        <v>17500</v>
      </c>
      <c r="E3005" s="183">
        <f t="shared" si="52"/>
        <v>58.333333333333336</v>
      </c>
    </row>
    <row r="3006" spans="1:5" x14ac:dyDescent="0.25">
      <c r="A3006" s="80" t="s">
        <v>52</v>
      </c>
      <c r="B3006" s="75">
        <v>30000</v>
      </c>
      <c r="C3006" s="75">
        <v>30000</v>
      </c>
      <c r="D3006" s="75">
        <v>17500</v>
      </c>
      <c r="E3006" s="182">
        <f t="shared" si="52"/>
        <v>58.333333333333336</v>
      </c>
    </row>
    <row r="3007" spans="1:5" x14ac:dyDescent="0.25">
      <c r="A3007" s="81" t="s">
        <v>72</v>
      </c>
      <c r="B3007" s="92"/>
      <c r="C3007" s="92"/>
      <c r="D3007" s="77">
        <v>17500</v>
      </c>
      <c r="E3007" s="185"/>
    </row>
    <row r="3008" spans="1:5" x14ac:dyDescent="0.25">
      <c r="A3008" s="81"/>
      <c r="B3008" s="92"/>
      <c r="C3008" s="92"/>
      <c r="D3008" s="77"/>
      <c r="E3008" s="185"/>
    </row>
    <row r="3009" spans="1:5" x14ac:dyDescent="0.25">
      <c r="A3009" s="74" t="s">
        <v>634</v>
      </c>
      <c r="B3009" s="75">
        <v>22500</v>
      </c>
      <c r="C3009" s="75">
        <v>22500</v>
      </c>
      <c r="D3009" s="75">
        <v>11484.35</v>
      </c>
      <c r="E3009" s="182">
        <f t="shared" si="52"/>
        <v>51.041555555555561</v>
      </c>
    </row>
    <row r="3010" spans="1:5" x14ac:dyDescent="0.25">
      <c r="A3010" s="78" t="s">
        <v>635</v>
      </c>
      <c r="B3010" s="79">
        <v>7700</v>
      </c>
      <c r="C3010" s="79">
        <v>7700</v>
      </c>
      <c r="D3010" s="79">
        <v>1095</v>
      </c>
      <c r="E3010" s="184">
        <f t="shared" si="52"/>
        <v>14.220779220779219</v>
      </c>
    </row>
    <row r="3011" spans="1:5" s="2" customFormat="1" x14ac:dyDescent="0.25">
      <c r="A3011" s="87" t="s">
        <v>195</v>
      </c>
      <c r="B3011" s="88">
        <v>7700</v>
      </c>
      <c r="C3011" s="88">
        <v>7700</v>
      </c>
      <c r="D3011" s="88">
        <v>1095</v>
      </c>
      <c r="E3011" s="183">
        <f t="shared" si="52"/>
        <v>14.220779220779219</v>
      </c>
    </row>
    <row r="3012" spans="1:5" x14ac:dyDescent="0.25">
      <c r="A3012" s="80" t="s">
        <v>52</v>
      </c>
      <c r="B3012" s="75">
        <v>7700</v>
      </c>
      <c r="C3012" s="75">
        <v>7700</v>
      </c>
      <c r="D3012" s="75">
        <v>1095</v>
      </c>
      <c r="E3012" s="182">
        <f t="shared" si="52"/>
        <v>14.220779220779219</v>
      </c>
    </row>
    <row r="3013" spans="1:5" x14ac:dyDescent="0.25">
      <c r="A3013" s="81" t="s">
        <v>68</v>
      </c>
      <c r="B3013" s="92"/>
      <c r="C3013" s="92"/>
      <c r="D3013" s="77">
        <v>1095</v>
      </c>
      <c r="E3013" s="185"/>
    </row>
    <row r="3014" spans="1:5" x14ac:dyDescent="0.25">
      <c r="A3014" s="78" t="s">
        <v>636</v>
      </c>
      <c r="B3014" s="79">
        <v>7000</v>
      </c>
      <c r="C3014" s="79">
        <v>7000</v>
      </c>
      <c r="D3014" s="79">
        <v>2637.06</v>
      </c>
      <c r="E3014" s="184">
        <f t="shared" si="52"/>
        <v>37.672285714285714</v>
      </c>
    </row>
    <row r="3015" spans="1:5" s="2" customFormat="1" x14ac:dyDescent="0.25">
      <c r="A3015" s="87" t="s">
        <v>195</v>
      </c>
      <c r="B3015" s="88">
        <v>7000</v>
      </c>
      <c r="C3015" s="88">
        <v>7000</v>
      </c>
      <c r="D3015" s="88">
        <v>2637.06</v>
      </c>
      <c r="E3015" s="183">
        <f t="shared" si="52"/>
        <v>37.672285714285714</v>
      </c>
    </row>
    <row r="3016" spans="1:5" x14ac:dyDescent="0.25">
      <c r="A3016" s="80" t="s">
        <v>52</v>
      </c>
      <c r="B3016" s="75">
        <v>7000</v>
      </c>
      <c r="C3016" s="75">
        <v>7000</v>
      </c>
      <c r="D3016" s="75">
        <v>2637.06</v>
      </c>
      <c r="E3016" s="182">
        <f t="shared" si="52"/>
        <v>37.672285714285714</v>
      </c>
    </row>
    <row r="3017" spans="1:5" x14ac:dyDescent="0.25">
      <c r="A3017" s="81" t="s">
        <v>68</v>
      </c>
      <c r="B3017" s="92"/>
      <c r="C3017" s="92"/>
      <c r="D3017" s="77">
        <v>1207</v>
      </c>
      <c r="E3017" s="185"/>
    </row>
    <row r="3018" spans="1:5" x14ac:dyDescent="0.25">
      <c r="A3018" s="81" t="s">
        <v>70</v>
      </c>
      <c r="B3018" s="92"/>
      <c r="C3018" s="92"/>
      <c r="D3018" s="77">
        <v>37.130000000000003</v>
      </c>
      <c r="E3018" s="185"/>
    </row>
    <row r="3019" spans="1:5" x14ac:dyDescent="0.25">
      <c r="A3019" s="81" t="s">
        <v>74</v>
      </c>
      <c r="B3019" s="92"/>
      <c r="C3019" s="92"/>
      <c r="D3019" s="77">
        <v>1156.25</v>
      </c>
      <c r="E3019" s="185"/>
    </row>
    <row r="3020" spans="1:5" x14ac:dyDescent="0.25">
      <c r="A3020" s="81" t="s">
        <v>78</v>
      </c>
      <c r="B3020" s="92"/>
      <c r="C3020" s="92"/>
      <c r="D3020" s="77">
        <v>206.68</v>
      </c>
      <c r="E3020" s="185"/>
    </row>
    <row r="3021" spans="1:5" x14ac:dyDescent="0.25">
      <c r="A3021" s="81" t="s">
        <v>80</v>
      </c>
      <c r="B3021" s="92"/>
      <c r="C3021" s="92"/>
      <c r="D3021" s="77">
        <v>30</v>
      </c>
      <c r="E3021" s="185"/>
    </row>
    <row r="3022" spans="1:5" x14ac:dyDescent="0.25">
      <c r="A3022" s="78" t="s">
        <v>637</v>
      </c>
      <c r="B3022" s="79">
        <v>7800</v>
      </c>
      <c r="C3022" s="79">
        <v>7800</v>
      </c>
      <c r="D3022" s="79">
        <v>7752.29</v>
      </c>
      <c r="E3022" s="184">
        <f t="shared" si="52"/>
        <v>99.388333333333335</v>
      </c>
    </row>
    <row r="3023" spans="1:5" s="2" customFormat="1" x14ac:dyDescent="0.25">
      <c r="A3023" s="87" t="s">
        <v>195</v>
      </c>
      <c r="B3023" s="88">
        <v>7800</v>
      </c>
      <c r="C3023" s="88">
        <v>7800</v>
      </c>
      <c r="D3023" s="88">
        <v>7752.29</v>
      </c>
      <c r="E3023" s="183">
        <f t="shared" si="52"/>
        <v>99.388333333333335</v>
      </c>
    </row>
    <row r="3024" spans="1:5" x14ac:dyDescent="0.25">
      <c r="A3024" s="80" t="s">
        <v>52</v>
      </c>
      <c r="B3024" s="75">
        <v>7800</v>
      </c>
      <c r="C3024" s="75">
        <v>7800</v>
      </c>
      <c r="D3024" s="75">
        <v>7752.29</v>
      </c>
      <c r="E3024" s="182">
        <f t="shared" si="52"/>
        <v>99.388333333333335</v>
      </c>
    </row>
    <row r="3025" spans="1:5" x14ac:dyDescent="0.25">
      <c r="A3025" s="81" t="s">
        <v>81</v>
      </c>
      <c r="B3025" s="92"/>
      <c r="C3025" s="92"/>
      <c r="D3025" s="77">
        <v>7752.29</v>
      </c>
      <c r="E3025" s="185"/>
    </row>
    <row r="3026" spans="1:5" ht="3.75" customHeight="1" x14ac:dyDescent="0.25">
      <c r="A3026" s="81"/>
      <c r="B3026" s="92"/>
      <c r="C3026" s="92"/>
      <c r="D3026" s="77"/>
      <c r="E3026" s="185"/>
    </row>
    <row r="3027" spans="1:5" x14ac:dyDescent="0.25">
      <c r="A3027" s="74" t="s">
        <v>387</v>
      </c>
      <c r="B3027" s="75">
        <v>718260</v>
      </c>
      <c r="C3027" s="75">
        <v>720220</v>
      </c>
      <c r="D3027" s="75">
        <v>547922.80000000005</v>
      </c>
      <c r="E3027" s="182">
        <f t="shared" ref="E3027:E3087" si="53">D3027/C3027*100</f>
        <v>76.077143095165368</v>
      </c>
    </row>
    <row r="3028" spans="1:5" ht="13.5" customHeight="1" x14ac:dyDescent="0.25">
      <c r="A3028" s="78" t="s">
        <v>539</v>
      </c>
      <c r="B3028" s="79">
        <v>190000</v>
      </c>
      <c r="C3028" s="79">
        <v>190000</v>
      </c>
      <c r="D3028" s="79">
        <v>182682.99</v>
      </c>
      <c r="E3028" s="184">
        <f t="shared" si="53"/>
        <v>96.14894210526316</v>
      </c>
    </row>
    <row r="3029" spans="1:5" s="2" customFormat="1" ht="13.5" customHeight="1" x14ac:dyDescent="0.25">
      <c r="A3029" s="87" t="s">
        <v>195</v>
      </c>
      <c r="B3029" s="88">
        <v>25000</v>
      </c>
      <c r="C3029" s="88">
        <v>25000</v>
      </c>
      <c r="D3029" s="88">
        <v>20682.38</v>
      </c>
      <c r="E3029" s="183">
        <f t="shared" si="53"/>
        <v>82.729520000000008</v>
      </c>
    </row>
    <row r="3030" spans="1:5" ht="13.5" customHeight="1" x14ac:dyDescent="0.25">
      <c r="A3030" s="80" t="s">
        <v>114</v>
      </c>
      <c r="B3030" s="75">
        <v>25000</v>
      </c>
      <c r="C3030" s="75">
        <v>25000</v>
      </c>
      <c r="D3030" s="75">
        <v>20682.38</v>
      </c>
      <c r="E3030" s="182">
        <f t="shared" si="53"/>
        <v>82.729520000000008</v>
      </c>
    </row>
    <row r="3031" spans="1:5" ht="13.5" customHeight="1" x14ac:dyDescent="0.25">
      <c r="A3031" s="81" t="s">
        <v>296</v>
      </c>
      <c r="B3031" s="92"/>
      <c r="C3031" s="92"/>
      <c r="D3031" s="77">
        <v>20682.38</v>
      </c>
      <c r="E3031" s="185"/>
    </row>
    <row r="3032" spans="1:5" s="2" customFormat="1" ht="13.5" customHeight="1" x14ac:dyDescent="0.25">
      <c r="A3032" s="87" t="s">
        <v>199</v>
      </c>
      <c r="B3032" s="88">
        <v>165000</v>
      </c>
      <c r="C3032" s="88">
        <v>165000</v>
      </c>
      <c r="D3032" s="88">
        <v>162000.60999999999</v>
      </c>
      <c r="E3032" s="183">
        <f t="shared" si="53"/>
        <v>98.182187878787872</v>
      </c>
    </row>
    <row r="3033" spans="1:5" ht="13.5" customHeight="1" x14ac:dyDescent="0.25">
      <c r="A3033" s="80" t="s">
        <v>114</v>
      </c>
      <c r="B3033" s="75">
        <v>165000</v>
      </c>
      <c r="C3033" s="75">
        <v>165000</v>
      </c>
      <c r="D3033" s="75">
        <v>162000.60999999999</v>
      </c>
      <c r="E3033" s="182">
        <f t="shared" si="53"/>
        <v>98.182187878787872</v>
      </c>
    </row>
    <row r="3034" spans="1:5" ht="13.5" customHeight="1" x14ac:dyDescent="0.25">
      <c r="A3034" s="81" t="s">
        <v>296</v>
      </c>
      <c r="B3034" s="92"/>
      <c r="C3034" s="92"/>
      <c r="D3034" s="77">
        <v>162000.60999999999</v>
      </c>
      <c r="E3034" s="185"/>
    </row>
    <row r="3035" spans="1:5" ht="13.5" customHeight="1" x14ac:dyDescent="0.25">
      <c r="A3035" s="78" t="s">
        <v>540</v>
      </c>
      <c r="B3035" s="79">
        <v>320000</v>
      </c>
      <c r="C3035" s="79">
        <v>320000</v>
      </c>
      <c r="D3035" s="79">
        <v>299577.81</v>
      </c>
      <c r="E3035" s="184">
        <f t="shared" si="53"/>
        <v>93.618065625</v>
      </c>
    </row>
    <row r="3036" spans="1:5" s="2" customFormat="1" ht="13.5" customHeight="1" x14ac:dyDescent="0.25">
      <c r="A3036" s="87" t="s">
        <v>195</v>
      </c>
      <c r="B3036" s="88">
        <v>80000</v>
      </c>
      <c r="C3036" s="88">
        <v>80000</v>
      </c>
      <c r="D3036" s="88">
        <v>75036.92</v>
      </c>
      <c r="E3036" s="183">
        <f t="shared" si="53"/>
        <v>93.796149999999997</v>
      </c>
    </row>
    <row r="3037" spans="1:5" ht="13.5" customHeight="1" x14ac:dyDescent="0.25">
      <c r="A3037" s="80" t="s">
        <v>52</v>
      </c>
      <c r="B3037" s="75">
        <v>80000</v>
      </c>
      <c r="C3037" s="75">
        <v>80000</v>
      </c>
      <c r="D3037" s="75">
        <v>75036.92</v>
      </c>
      <c r="E3037" s="182">
        <f t="shared" si="53"/>
        <v>93.796149999999997</v>
      </c>
    </row>
    <row r="3038" spans="1:5" ht="13.5" customHeight="1" x14ac:dyDescent="0.25">
      <c r="A3038" s="81" t="s">
        <v>72</v>
      </c>
      <c r="B3038" s="92"/>
      <c r="C3038" s="92"/>
      <c r="D3038" s="77">
        <v>75036.92</v>
      </c>
      <c r="E3038" s="185"/>
    </row>
    <row r="3039" spans="1:5" s="2" customFormat="1" ht="13.5" customHeight="1" x14ac:dyDescent="0.25">
      <c r="A3039" s="87" t="s">
        <v>199</v>
      </c>
      <c r="B3039" s="88">
        <v>240000</v>
      </c>
      <c r="C3039" s="88">
        <v>240000</v>
      </c>
      <c r="D3039" s="88">
        <v>224540.89</v>
      </c>
      <c r="E3039" s="183">
        <f t="shared" si="53"/>
        <v>93.558704166666672</v>
      </c>
    </row>
    <row r="3040" spans="1:5" ht="13.5" customHeight="1" x14ac:dyDescent="0.25">
      <c r="A3040" s="80" t="s">
        <v>52</v>
      </c>
      <c r="B3040" s="75">
        <v>240000</v>
      </c>
      <c r="C3040" s="75">
        <v>240000</v>
      </c>
      <c r="D3040" s="75">
        <v>224540.89</v>
      </c>
      <c r="E3040" s="182">
        <f t="shared" si="53"/>
        <v>93.558704166666672</v>
      </c>
    </row>
    <row r="3041" spans="1:5" ht="13.5" customHeight="1" x14ac:dyDescent="0.25">
      <c r="A3041" s="81" t="s">
        <v>72</v>
      </c>
      <c r="B3041" s="92"/>
      <c r="C3041" s="92"/>
      <c r="D3041" s="77">
        <v>224540.89</v>
      </c>
      <c r="E3041" s="185"/>
    </row>
    <row r="3042" spans="1:5" ht="13.5" customHeight="1" x14ac:dyDescent="0.25">
      <c r="A3042" s="78" t="s">
        <v>418</v>
      </c>
      <c r="B3042" s="79">
        <v>84650</v>
      </c>
      <c r="C3042" s="79">
        <v>84650</v>
      </c>
      <c r="D3042" s="79">
        <v>30</v>
      </c>
      <c r="E3042" s="184">
        <f t="shared" si="53"/>
        <v>3.5440047253396341E-2</v>
      </c>
    </row>
    <row r="3043" spans="1:5" s="2" customFormat="1" ht="13.5" customHeight="1" x14ac:dyDescent="0.25">
      <c r="A3043" s="87" t="s">
        <v>195</v>
      </c>
      <c r="B3043" s="88">
        <v>84650</v>
      </c>
      <c r="C3043" s="88">
        <v>84650</v>
      </c>
      <c r="D3043" s="88">
        <v>30</v>
      </c>
      <c r="E3043" s="183">
        <f t="shared" si="53"/>
        <v>3.5440047253396341E-2</v>
      </c>
    </row>
    <row r="3044" spans="1:5" ht="13.5" customHeight="1" x14ac:dyDescent="0.25">
      <c r="A3044" s="80" t="s">
        <v>52</v>
      </c>
      <c r="B3044" s="75">
        <v>84650</v>
      </c>
      <c r="C3044" s="75">
        <v>84650</v>
      </c>
      <c r="D3044" s="75">
        <v>30</v>
      </c>
      <c r="E3044" s="182">
        <f t="shared" si="53"/>
        <v>3.5440047253396341E-2</v>
      </c>
    </row>
    <row r="3045" spans="1:5" ht="13.5" customHeight="1" x14ac:dyDescent="0.25">
      <c r="A3045" s="81" t="s">
        <v>54</v>
      </c>
      <c r="B3045" s="92"/>
      <c r="C3045" s="92"/>
      <c r="D3045" s="77">
        <v>30</v>
      </c>
      <c r="E3045" s="185"/>
    </row>
    <row r="3046" spans="1:5" x14ac:dyDescent="0.25">
      <c r="A3046" s="78" t="s">
        <v>541</v>
      </c>
      <c r="B3046" s="79">
        <v>55510</v>
      </c>
      <c r="C3046" s="79">
        <v>55890</v>
      </c>
      <c r="D3046" s="79">
        <v>35287.54</v>
      </c>
      <c r="E3046" s="184">
        <f t="shared" si="53"/>
        <v>63.137484344247632</v>
      </c>
    </row>
    <row r="3047" spans="1:5" s="2" customFormat="1" x14ac:dyDescent="0.25">
      <c r="A3047" s="87" t="s">
        <v>195</v>
      </c>
      <c r="B3047" s="88">
        <v>35050</v>
      </c>
      <c r="C3047" s="88">
        <v>35430</v>
      </c>
      <c r="D3047" s="88">
        <v>14902.05</v>
      </c>
      <c r="E3047" s="183">
        <f t="shared" si="53"/>
        <v>42.060541913632512</v>
      </c>
    </row>
    <row r="3048" spans="1:5" x14ac:dyDescent="0.25">
      <c r="A3048" s="80" t="s">
        <v>45</v>
      </c>
      <c r="B3048" s="75">
        <v>4900</v>
      </c>
      <c r="C3048" s="75">
        <v>5280</v>
      </c>
      <c r="D3048" s="75">
        <v>2692.27</v>
      </c>
      <c r="E3048" s="182">
        <f t="shared" si="53"/>
        <v>50.989962121212116</v>
      </c>
    </row>
    <row r="3049" spans="1:5" x14ac:dyDescent="0.25">
      <c r="A3049" s="81" t="s">
        <v>47</v>
      </c>
      <c r="B3049" s="92"/>
      <c r="C3049" s="92"/>
      <c r="D3049" s="77">
        <v>2247.89</v>
      </c>
      <c r="E3049" s="185"/>
    </row>
    <row r="3050" spans="1:5" x14ac:dyDescent="0.25">
      <c r="A3050" s="81" t="s">
        <v>51</v>
      </c>
      <c r="B3050" s="92"/>
      <c r="C3050" s="92"/>
      <c r="D3050" s="77">
        <v>444.38</v>
      </c>
      <c r="E3050" s="185"/>
    </row>
    <row r="3051" spans="1:5" x14ac:dyDescent="0.25">
      <c r="A3051" s="80" t="s">
        <v>52</v>
      </c>
      <c r="B3051" s="75">
        <v>30150</v>
      </c>
      <c r="C3051" s="75">
        <v>30150</v>
      </c>
      <c r="D3051" s="75">
        <v>12209.78</v>
      </c>
      <c r="E3051" s="182">
        <f t="shared" si="53"/>
        <v>40.496782752902163</v>
      </c>
    </row>
    <row r="3052" spans="1:5" x14ac:dyDescent="0.25">
      <c r="A3052" s="81" t="s">
        <v>54</v>
      </c>
      <c r="B3052" s="92"/>
      <c r="C3052" s="92"/>
      <c r="D3052" s="77">
        <v>983.31</v>
      </c>
      <c r="E3052" s="185"/>
    </row>
    <row r="3053" spans="1:5" x14ac:dyDescent="0.25">
      <c r="A3053" s="81" t="s">
        <v>72</v>
      </c>
      <c r="B3053" s="92"/>
      <c r="C3053" s="92"/>
      <c r="D3053" s="77">
        <v>11042.869999999999</v>
      </c>
      <c r="E3053" s="185"/>
    </row>
    <row r="3054" spans="1:5" x14ac:dyDescent="0.25">
      <c r="A3054" s="81" t="s">
        <v>80</v>
      </c>
      <c r="B3054" s="92"/>
      <c r="C3054" s="92"/>
      <c r="D3054" s="77">
        <v>183.6</v>
      </c>
      <c r="E3054" s="185"/>
    </row>
    <row r="3055" spans="1:5" s="2" customFormat="1" x14ac:dyDescent="0.25">
      <c r="A3055" s="87" t="s">
        <v>199</v>
      </c>
      <c r="B3055" s="88">
        <v>20460</v>
      </c>
      <c r="C3055" s="88">
        <v>20460</v>
      </c>
      <c r="D3055" s="88">
        <v>20385.490000000002</v>
      </c>
      <c r="E3055" s="183">
        <f t="shared" si="53"/>
        <v>99.635826001955039</v>
      </c>
    </row>
    <row r="3056" spans="1:5" x14ac:dyDescent="0.25">
      <c r="A3056" s="80" t="s">
        <v>45</v>
      </c>
      <c r="B3056" s="75">
        <v>3350</v>
      </c>
      <c r="C3056" s="75">
        <v>3350</v>
      </c>
      <c r="D3056" s="75">
        <v>3312.86</v>
      </c>
      <c r="E3056" s="182">
        <f t="shared" si="53"/>
        <v>98.891343283582088</v>
      </c>
    </row>
    <row r="3057" spans="1:5" x14ac:dyDescent="0.25">
      <c r="A3057" s="81" t="s">
        <v>47</v>
      </c>
      <c r="B3057" s="92"/>
      <c r="C3057" s="92"/>
      <c r="D3057" s="77">
        <v>2766.24</v>
      </c>
      <c r="E3057" s="185"/>
    </row>
    <row r="3058" spans="1:5" x14ac:dyDescent="0.25">
      <c r="A3058" s="81" t="s">
        <v>51</v>
      </c>
      <c r="B3058" s="92"/>
      <c r="C3058" s="92"/>
      <c r="D3058" s="77">
        <v>546.62</v>
      </c>
      <c r="E3058" s="185"/>
    </row>
    <row r="3059" spans="1:5" x14ac:dyDescent="0.25">
      <c r="A3059" s="80" t="s">
        <v>52</v>
      </c>
      <c r="B3059" s="75">
        <v>17110</v>
      </c>
      <c r="C3059" s="75">
        <v>17110</v>
      </c>
      <c r="D3059" s="75">
        <v>17072.63</v>
      </c>
      <c r="E3059" s="182">
        <f t="shared" si="53"/>
        <v>99.781589713617763</v>
      </c>
    </row>
    <row r="3060" spans="1:5" x14ac:dyDescent="0.25">
      <c r="A3060" s="81" t="s">
        <v>54</v>
      </c>
      <c r="B3060" s="92"/>
      <c r="C3060" s="92"/>
      <c r="D3060" s="77">
        <v>508.34</v>
      </c>
      <c r="E3060" s="185"/>
    </row>
    <row r="3061" spans="1:5" x14ac:dyDescent="0.25">
      <c r="A3061" s="81" t="s">
        <v>72</v>
      </c>
      <c r="B3061" s="92"/>
      <c r="C3061" s="92"/>
      <c r="D3061" s="77">
        <v>16564.29</v>
      </c>
      <c r="E3061" s="185"/>
    </row>
    <row r="3062" spans="1:5" x14ac:dyDescent="0.25">
      <c r="A3062" s="78" t="s">
        <v>542</v>
      </c>
      <c r="B3062" s="79">
        <v>68100</v>
      </c>
      <c r="C3062" s="79">
        <v>69680</v>
      </c>
      <c r="D3062" s="79">
        <v>30344.46</v>
      </c>
      <c r="E3062" s="184">
        <f t="shared" si="53"/>
        <v>43.548306544202063</v>
      </c>
    </row>
    <row r="3063" spans="1:5" s="2" customFormat="1" ht="12.75" customHeight="1" x14ac:dyDescent="0.25">
      <c r="A3063" s="87" t="s">
        <v>195</v>
      </c>
      <c r="B3063" s="88">
        <v>68100</v>
      </c>
      <c r="C3063" s="88">
        <v>69680</v>
      </c>
      <c r="D3063" s="88">
        <v>17261.57</v>
      </c>
      <c r="E3063" s="183">
        <f t="shared" si="53"/>
        <v>24.772632032146959</v>
      </c>
    </row>
    <row r="3064" spans="1:5" ht="12.75" customHeight="1" x14ac:dyDescent="0.25">
      <c r="A3064" s="80" t="s">
        <v>45</v>
      </c>
      <c r="B3064" s="75">
        <v>21700</v>
      </c>
      <c r="C3064" s="75">
        <v>23280</v>
      </c>
      <c r="D3064" s="75">
        <v>12627.6</v>
      </c>
      <c r="E3064" s="182">
        <f t="shared" si="53"/>
        <v>54.242268041237118</v>
      </c>
    </row>
    <row r="3065" spans="1:5" ht="12.75" customHeight="1" x14ac:dyDescent="0.25">
      <c r="A3065" s="81" t="s">
        <v>47</v>
      </c>
      <c r="B3065" s="92"/>
      <c r="C3065" s="92"/>
      <c r="D3065" s="77">
        <v>10598.08</v>
      </c>
      <c r="E3065" s="185"/>
    </row>
    <row r="3066" spans="1:5" ht="12.75" customHeight="1" x14ac:dyDescent="0.25">
      <c r="A3066" s="81" t="s">
        <v>51</v>
      </c>
      <c r="B3066" s="92"/>
      <c r="C3066" s="92"/>
      <c r="D3066" s="77">
        <v>2029.52</v>
      </c>
      <c r="E3066" s="185"/>
    </row>
    <row r="3067" spans="1:5" ht="12.75" customHeight="1" x14ac:dyDescent="0.25">
      <c r="A3067" s="80" t="s">
        <v>52</v>
      </c>
      <c r="B3067" s="75">
        <v>46400</v>
      </c>
      <c r="C3067" s="75">
        <v>46400</v>
      </c>
      <c r="D3067" s="75">
        <v>4633.97</v>
      </c>
      <c r="E3067" s="182">
        <f t="shared" si="53"/>
        <v>9.9870043103448278</v>
      </c>
    </row>
    <row r="3068" spans="1:5" ht="12.75" customHeight="1" x14ac:dyDescent="0.25">
      <c r="A3068" s="81" t="s">
        <v>54</v>
      </c>
      <c r="B3068" s="92"/>
      <c r="C3068" s="92"/>
      <c r="D3068" s="77">
        <v>138.35</v>
      </c>
      <c r="E3068" s="185"/>
    </row>
    <row r="3069" spans="1:5" ht="12.75" customHeight="1" x14ac:dyDescent="0.25">
      <c r="A3069" s="81" t="s">
        <v>68</v>
      </c>
      <c r="B3069" s="92"/>
      <c r="C3069" s="92"/>
      <c r="D3069" s="77">
        <v>2377.87</v>
      </c>
      <c r="E3069" s="185"/>
    </row>
    <row r="3070" spans="1:5" ht="12.75" customHeight="1" x14ac:dyDescent="0.25">
      <c r="A3070" s="81" t="s">
        <v>70</v>
      </c>
      <c r="B3070" s="92"/>
      <c r="C3070" s="92"/>
      <c r="D3070" s="77">
        <v>220</v>
      </c>
      <c r="E3070" s="185"/>
    </row>
    <row r="3071" spans="1:5" ht="12.75" customHeight="1" x14ac:dyDescent="0.25">
      <c r="A3071" s="81" t="s">
        <v>76</v>
      </c>
      <c r="B3071" s="92"/>
      <c r="C3071" s="92"/>
      <c r="D3071" s="77">
        <v>175.25</v>
      </c>
      <c r="E3071" s="185"/>
    </row>
    <row r="3072" spans="1:5" ht="12.75" customHeight="1" x14ac:dyDescent="0.25">
      <c r="A3072" s="81" t="s">
        <v>80</v>
      </c>
      <c r="B3072" s="92"/>
      <c r="C3072" s="92"/>
      <c r="D3072" s="77">
        <v>1722.5</v>
      </c>
      <c r="E3072" s="185"/>
    </row>
    <row r="3073" spans="1:5" s="2" customFormat="1" ht="12.75" customHeight="1" x14ac:dyDescent="0.25">
      <c r="A3073" s="87" t="s">
        <v>199</v>
      </c>
      <c r="B3073" s="93"/>
      <c r="C3073" s="93"/>
      <c r="D3073" s="88">
        <v>13082.89</v>
      </c>
      <c r="E3073" s="186"/>
    </row>
    <row r="3074" spans="1:5" ht="12.75" customHeight="1" x14ac:dyDescent="0.25">
      <c r="A3074" s="80" t="s">
        <v>45</v>
      </c>
      <c r="B3074" s="75">
        <v>0</v>
      </c>
      <c r="C3074" s="75">
        <v>0</v>
      </c>
      <c r="D3074" s="75">
        <v>10510.13</v>
      </c>
      <c r="E3074" s="187" t="s">
        <v>649</v>
      </c>
    </row>
    <row r="3075" spans="1:5" ht="12.75" customHeight="1" x14ac:dyDescent="0.25">
      <c r="A3075" s="81" t="s">
        <v>47</v>
      </c>
      <c r="B3075" s="92"/>
      <c r="C3075" s="92"/>
      <c r="D3075" s="77">
        <v>8775.9599999999991</v>
      </c>
      <c r="E3075" s="188"/>
    </row>
    <row r="3076" spans="1:5" ht="12.75" customHeight="1" x14ac:dyDescent="0.25">
      <c r="A3076" s="81" t="s">
        <v>51</v>
      </c>
      <c r="B3076" s="92"/>
      <c r="C3076" s="92"/>
      <c r="D3076" s="77">
        <v>1734.17</v>
      </c>
      <c r="E3076" s="188"/>
    </row>
    <row r="3077" spans="1:5" ht="12.75" customHeight="1" x14ac:dyDescent="0.25">
      <c r="A3077" s="80" t="s">
        <v>52</v>
      </c>
      <c r="B3077" s="75">
        <v>0</v>
      </c>
      <c r="C3077" s="75">
        <v>0</v>
      </c>
      <c r="D3077" s="75">
        <v>2572.7600000000002</v>
      </c>
      <c r="E3077" s="187" t="s">
        <v>649</v>
      </c>
    </row>
    <row r="3078" spans="1:5" ht="12.75" customHeight="1" x14ac:dyDescent="0.25">
      <c r="A3078" s="81" t="s">
        <v>54</v>
      </c>
      <c r="B3078" s="92"/>
      <c r="C3078" s="92"/>
      <c r="D3078" s="77">
        <v>785.63</v>
      </c>
      <c r="E3078" s="185"/>
    </row>
    <row r="3079" spans="1:5" ht="12.75" customHeight="1" x14ac:dyDescent="0.25">
      <c r="A3079" s="81" t="s">
        <v>68</v>
      </c>
      <c r="B3079" s="92"/>
      <c r="C3079" s="92"/>
      <c r="D3079" s="77">
        <v>1787.13</v>
      </c>
      <c r="E3079" s="185"/>
    </row>
    <row r="3080" spans="1:5" ht="12.75" customHeight="1" x14ac:dyDescent="0.25">
      <c r="A3080" s="81"/>
      <c r="B3080" s="92"/>
      <c r="C3080" s="92"/>
      <c r="D3080" s="77"/>
      <c r="E3080" s="185"/>
    </row>
    <row r="3081" spans="1:5" ht="12.75" customHeight="1" x14ac:dyDescent="0.25">
      <c r="A3081" s="74" t="s">
        <v>569</v>
      </c>
      <c r="B3081" s="75">
        <v>290861</v>
      </c>
      <c r="C3081" s="75">
        <v>286861</v>
      </c>
      <c r="D3081" s="75">
        <v>200820.11</v>
      </c>
      <c r="E3081" s="182">
        <f t="shared" si="53"/>
        <v>70.006069141500575</v>
      </c>
    </row>
    <row r="3082" spans="1:5" ht="12.75" customHeight="1" x14ac:dyDescent="0.25">
      <c r="A3082" s="78" t="s">
        <v>543</v>
      </c>
      <c r="B3082" s="79">
        <v>33000</v>
      </c>
      <c r="C3082" s="79">
        <v>33000</v>
      </c>
      <c r="D3082" s="79">
        <v>26531.43</v>
      </c>
      <c r="E3082" s="184">
        <f t="shared" si="53"/>
        <v>80.398272727272726</v>
      </c>
    </row>
    <row r="3083" spans="1:5" s="2" customFormat="1" ht="12.75" customHeight="1" x14ac:dyDescent="0.25">
      <c r="A3083" s="87" t="s">
        <v>195</v>
      </c>
      <c r="B3083" s="88">
        <v>30000</v>
      </c>
      <c r="C3083" s="88">
        <v>30000</v>
      </c>
      <c r="D3083" s="88">
        <v>25725.87</v>
      </c>
      <c r="E3083" s="183">
        <f t="shared" si="53"/>
        <v>85.752899999999997</v>
      </c>
    </row>
    <row r="3084" spans="1:5" ht="12.75" customHeight="1" x14ac:dyDescent="0.25">
      <c r="A3084" s="80" t="s">
        <v>91</v>
      </c>
      <c r="B3084" s="75">
        <v>30000</v>
      </c>
      <c r="C3084" s="75">
        <v>30000</v>
      </c>
      <c r="D3084" s="75">
        <v>25725.87</v>
      </c>
      <c r="E3084" s="182">
        <f t="shared" si="53"/>
        <v>85.752899999999997</v>
      </c>
    </row>
    <row r="3085" spans="1:5" ht="12.75" customHeight="1" x14ac:dyDescent="0.25">
      <c r="A3085" s="81" t="s">
        <v>95</v>
      </c>
      <c r="B3085" s="92"/>
      <c r="C3085" s="92"/>
      <c r="D3085" s="77">
        <v>25725.87</v>
      </c>
      <c r="E3085" s="185"/>
    </row>
    <row r="3086" spans="1:5" s="2" customFormat="1" ht="12.75" customHeight="1" x14ac:dyDescent="0.25">
      <c r="A3086" s="87" t="s">
        <v>200</v>
      </c>
      <c r="B3086" s="88">
        <v>3000</v>
      </c>
      <c r="C3086" s="88">
        <v>3000</v>
      </c>
      <c r="D3086" s="88">
        <v>805.56</v>
      </c>
      <c r="E3086" s="183">
        <f t="shared" si="53"/>
        <v>26.851999999999997</v>
      </c>
    </row>
    <row r="3087" spans="1:5" ht="12.75" customHeight="1" x14ac:dyDescent="0.25">
      <c r="A3087" s="80" t="s">
        <v>91</v>
      </c>
      <c r="B3087" s="75">
        <v>3000</v>
      </c>
      <c r="C3087" s="75">
        <v>3000</v>
      </c>
      <c r="D3087" s="75">
        <v>805.56</v>
      </c>
      <c r="E3087" s="182">
        <f t="shared" si="53"/>
        <v>26.851999999999997</v>
      </c>
    </row>
    <row r="3088" spans="1:5" ht="12.75" customHeight="1" x14ac:dyDescent="0.25">
      <c r="A3088" s="81" t="s">
        <v>95</v>
      </c>
      <c r="B3088" s="92"/>
      <c r="C3088" s="92"/>
      <c r="D3088" s="77">
        <v>805.56</v>
      </c>
      <c r="E3088" s="185"/>
    </row>
    <row r="3089" spans="1:5" x14ac:dyDescent="0.25">
      <c r="A3089" s="78" t="s">
        <v>544</v>
      </c>
      <c r="B3089" s="79">
        <v>257861</v>
      </c>
      <c r="C3089" s="79">
        <v>253861</v>
      </c>
      <c r="D3089" s="79">
        <v>174288.68</v>
      </c>
      <c r="E3089" s="184">
        <f t="shared" ref="E3089:E3151" si="54">D3089/C3089*100</f>
        <v>68.655161682968242</v>
      </c>
    </row>
    <row r="3090" spans="1:5" s="2" customFormat="1" x14ac:dyDescent="0.25">
      <c r="A3090" s="87" t="s">
        <v>195</v>
      </c>
      <c r="B3090" s="88">
        <v>257861</v>
      </c>
      <c r="C3090" s="88">
        <v>253861</v>
      </c>
      <c r="D3090" s="88">
        <v>174288.68</v>
      </c>
      <c r="E3090" s="183">
        <f t="shared" si="54"/>
        <v>68.655161682968242</v>
      </c>
    </row>
    <row r="3091" spans="1:5" x14ac:dyDescent="0.25">
      <c r="A3091" s="80" t="s">
        <v>52</v>
      </c>
      <c r="B3091" s="75">
        <v>127261</v>
      </c>
      <c r="C3091" s="75">
        <v>123261</v>
      </c>
      <c r="D3091" s="75">
        <v>85533.68</v>
      </c>
      <c r="E3091" s="182">
        <f t="shared" si="54"/>
        <v>69.392330096299716</v>
      </c>
    </row>
    <row r="3092" spans="1:5" x14ac:dyDescent="0.25">
      <c r="A3092" s="81" t="s">
        <v>66</v>
      </c>
      <c r="B3092" s="92"/>
      <c r="C3092" s="92"/>
      <c r="D3092" s="77">
        <v>35160</v>
      </c>
      <c r="E3092" s="185"/>
    </row>
    <row r="3093" spans="1:5" x14ac:dyDescent="0.25">
      <c r="A3093" s="81" t="s">
        <v>68</v>
      </c>
      <c r="B3093" s="92"/>
      <c r="C3093" s="92"/>
      <c r="D3093" s="77">
        <v>14698.75</v>
      </c>
      <c r="E3093" s="185"/>
    </row>
    <row r="3094" spans="1:5" x14ac:dyDescent="0.25">
      <c r="A3094" s="81" t="s">
        <v>72</v>
      </c>
      <c r="B3094" s="92"/>
      <c r="C3094" s="92"/>
      <c r="D3094" s="77">
        <v>3375</v>
      </c>
      <c r="E3094" s="185"/>
    </row>
    <row r="3095" spans="1:5" x14ac:dyDescent="0.25">
      <c r="A3095" s="81" t="s">
        <v>73</v>
      </c>
      <c r="B3095" s="92"/>
      <c r="C3095" s="92"/>
      <c r="D3095" s="77">
        <v>14.88</v>
      </c>
      <c r="E3095" s="185"/>
    </row>
    <row r="3096" spans="1:5" x14ac:dyDescent="0.25">
      <c r="A3096" s="81" t="s">
        <v>74</v>
      </c>
      <c r="B3096" s="92"/>
      <c r="C3096" s="92"/>
      <c r="D3096" s="77">
        <v>31622.5</v>
      </c>
      <c r="E3096" s="185"/>
    </row>
    <row r="3097" spans="1:5" x14ac:dyDescent="0.25">
      <c r="A3097" s="81" t="s">
        <v>76</v>
      </c>
      <c r="B3097" s="92"/>
      <c r="C3097" s="92"/>
      <c r="D3097" s="77">
        <v>260.55</v>
      </c>
      <c r="E3097" s="185"/>
    </row>
    <row r="3098" spans="1:5" x14ac:dyDescent="0.25">
      <c r="A3098" s="81" t="s">
        <v>80</v>
      </c>
      <c r="B3098" s="92"/>
      <c r="C3098" s="92"/>
      <c r="D3098" s="77">
        <v>402</v>
      </c>
      <c r="E3098" s="185"/>
    </row>
    <row r="3099" spans="1:5" x14ac:dyDescent="0.25">
      <c r="A3099" s="80" t="s">
        <v>91</v>
      </c>
      <c r="B3099" s="75">
        <v>40000</v>
      </c>
      <c r="C3099" s="75">
        <v>40000</v>
      </c>
      <c r="D3099" s="75">
        <v>9500</v>
      </c>
      <c r="E3099" s="182">
        <f t="shared" si="54"/>
        <v>23.75</v>
      </c>
    </row>
    <row r="3100" spans="1:5" x14ac:dyDescent="0.25">
      <c r="A3100" s="81" t="s">
        <v>94</v>
      </c>
      <c r="B3100" s="92"/>
      <c r="C3100" s="92"/>
      <c r="D3100" s="77">
        <v>7500</v>
      </c>
      <c r="E3100" s="185"/>
    </row>
    <row r="3101" spans="1:5" x14ac:dyDescent="0.25">
      <c r="A3101" s="81" t="s">
        <v>95</v>
      </c>
      <c r="B3101" s="92"/>
      <c r="C3101" s="92"/>
      <c r="D3101" s="77">
        <v>2000</v>
      </c>
      <c r="E3101" s="185"/>
    </row>
    <row r="3102" spans="1:5" x14ac:dyDescent="0.25">
      <c r="A3102" s="80" t="s">
        <v>96</v>
      </c>
      <c r="B3102" s="75">
        <v>60000</v>
      </c>
      <c r="C3102" s="75">
        <v>60000</v>
      </c>
      <c r="D3102" s="75">
        <v>52255</v>
      </c>
      <c r="E3102" s="182">
        <f t="shared" si="54"/>
        <v>87.091666666666669</v>
      </c>
    </row>
    <row r="3103" spans="1:5" x14ac:dyDescent="0.25">
      <c r="A3103" s="81" t="s">
        <v>437</v>
      </c>
      <c r="B3103" s="92"/>
      <c r="C3103" s="92"/>
      <c r="D3103" s="77">
        <v>52255</v>
      </c>
      <c r="E3103" s="185"/>
    </row>
    <row r="3104" spans="1:5" x14ac:dyDescent="0.25">
      <c r="A3104" s="80" t="s">
        <v>106</v>
      </c>
      <c r="B3104" s="75">
        <v>30600</v>
      </c>
      <c r="C3104" s="75">
        <v>30600</v>
      </c>
      <c r="D3104" s="75">
        <v>27000</v>
      </c>
      <c r="E3104" s="182">
        <f t="shared" si="54"/>
        <v>88.235294117647058</v>
      </c>
    </row>
    <row r="3105" spans="1:5" x14ac:dyDescent="0.25">
      <c r="A3105" s="81" t="s">
        <v>108</v>
      </c>
      <c r="B3105" s="92"/>
      <c r="C3105" s="92"/>
      <c r="D3105" s="77">
        <v>27000</v>
      </c>
      <c r="E3105" s="185"/>
    </row>
    <row r="3106" spans="1:5" ht="8.25" customHeight="1" x14ac:dyDescent="0.25">
      <c r="A3106" s="81"/>
      <c r="B3106" s="92"/>
      <c r="C3106" s="92"/>
      <c r="D3106" s="77"/>
      <c r="E3106" s="185"/>
    </row>
    <row r="3107" spans="1:5" ht="13.5" customHeight="1" x14ac:dyDescent="0.25">
      <c r="A3107" s="74" t="s">
        <v>638</v>
      </c>
      <c r="B3107" s="75">
        <v>1003580</v>
      </c>
      <c r="C3107" s="75">
        <v>1001010</v>
      </c>
      <c r="D3107" s="75">
        <v>820968.27</v>
      </c>
      <c r="E3107" s="182">
        <f t="shared" si="54"/>
        <v>82.013992867204124</v>
      </c>
    </row>
    <row r="3108" spans="1:5" ht="13.5" customHeight="1" x14ac:dyDescent="0.25">
      <c r="A3108" s="78" t="s">
        <v>639</v>
      </c>
      <c r="B3108" s="79">
        <v>208200</v>
      </c>
      <c r="C3108" s="79">
        <v>208200</v>
      </c>
      <c r="D3108" s="79">
        <v>192100</v>
      </c>
      <c r="E3108" s="184">
        <f t="shared" si="54"/>
        <v>92.267050912584054</v>
      </c>
    </row>
    <row r="3109" spans="1:5" s="2" customFormat="1" ht="13.5" customHeight="1" x14ac:dyDescent="0.25">
      <c r="A3109" s="87" t="s">
        <v>195</v>
      </c>
      <c r="B3109" s="88">
        <v>208200</v>
      </c>
      <c r="C3109" s="88">
        <v>208200</v>
      </c>
      <c r="D3109" s="88">
        <v>192100</v>
      </c>
      <c r="E3109" s="183">
        <f t="shared" si="54"/>
        <v>92.267050912584054</v>
      </c>
    </row>
    <row r="3110" spans="1:5" ht="13.5" customHeight="1" x14ac:dyDescent="0.25">
      <c r="A3110" s="80" t="s">
        <v>91</v>
      </c>
      <c r="B3110" s="75">
        <v>60400</v>
      </c>
      <c r="C3110" s="75">
        <v>60400</v>
      </c>
      <c r="D3110" s="75">
        <v>55100</v>
      </c>
      <c r="E3110" s="182">
        <f t="shared" si="54"/>
        <v>91.225165562913915</v>
      </c>
    </row>
    <row r="3111" spans="1:5" ht="13.5" customHeight="1" x14ac:dyDescent="0.25">
      <c r="A3111" s="81" t="s">
        <v>94</v>
      </c>
      <c r="B3111" s="92"/>
      <c r="C3111" s="92"/>
      <c r="D3111" s="77">
        <v>9000</v>
      </c>
      <c r="E3111" s="185"/>
    </row>
    <row r="3112" spans="1:5" ht="13.5" customHeight="1" x14ac:dyDescent="0.25">
      <c r="A3112" s="81" t="s">
        <v>95</v>
      </c>
      <c r="B3112" s="92"/>
      <c r="C3112" s="92"/>
      <c r="D3112" s="77">
        <v>46100</v>
      </c>
      <c r="E3112" s="185"/>
    </row>
    <row r="3113" spans="1:5" ht="13.5" customHeight="1" x14ac:dyDescent="0.25">
      <c r="A3113" s="80" t="s">
        <v>102</v>
      </c>
      <c r="B3113" s="75">
        <v>147800</v>
      </c>
      <c r="C3113" s="75">
        <v>147800</v>
      </c>
      <c r="D3113" s="75">
        <v>137000</v>
      </c>
      <c r="E3113" s="182">
        <f t="shared" si="54"/>
        <v>92.692828146143441</v>
      </c>
    </row>
    <row r="3114" spans="1:5" ht="13.5" customHeight="1" x14ac:dyDescent="0.25">
      <c r="A3114" s="81" t="s">
        <v>104</v>
      </c>
      <c r="B3114" s="92"/>
      <c r="C3114" s="92"/>
      <c r="D3114" s="77">
        <v>137000</v>
      </c>
      <c r="E3114" s="185"/>
    </row>
    <row r="3115" spans="1:5" ht="13.5" customHeight="1" x14ac:dyDescent="0.25">
      <c r="A3115" s="78" t="s">
        <v>640</v>
      </c>
      <c r="B3115" s="79">
        <v>9000</v>
      </c>
      <c r="C3115" s="79">
        <v>9000</v>
      </c>
      <c r="D3115" s="79">
        <v>0</v>
      </c>
      <c r="E3115" s="184">
        <f t="shared" si="54"/>
        <v>0</v>
      </c>
    </row>
    <row r="3116" spans="1:5" s="2" customFormat="1" ht="13.5" customHeight="1" x14ac:dyDescent="0.25">
      <c r="A3116" s="87" t="s">
        <v>195</v>
      </c>
      <c r="B3116" s="88">
        <v>9000</v>
      </c>
      <c r="C3116" s="88">
        <v>9000</v>
      </c>
      <c r="D3116" s="88">
        <v>0</v>
      </c>
      <c r="E3116" s="183">
        <f t="shared" si="54"/>
        <v>0</v>
      </c>
    </row>
    <row r="3117" spans="1:5" ht="13.5" customHeight="1" x14ac:dyDescent="0.25">
      <c r="A3117" s="80" t="s">
        <v>52</v>
      </c>
      <c r="B3117" s="75">
        <v>9000</v>
      </c>
      <c r="C3117" s="75">
        <v>9000</v>
      </c>
      <c r="D3117" s="75">
        <v>0</v>
      </c>
      <c r="E3117" s="182">
        <f t="shared" si="54"/>
        <v>0</v>
      </c>
    </row>
    <row r="3118" spans="1:5" ht="13.5" customHeight="1" x14ac:dyDescent="0.25">
      <c r="A3118" s="78" t="s">
        <v>641</v>
      </c>
      <c r="B3118" s="79">
        <v>220000</v>
      </c>
      <c r="C3118" s="79">
        <v>220000</v>
      </c>
      <c r="D3118" s="79">
        <v>220000</v>
      </c>
      <c r="E3118" s="184">
        <f t="shared" si="54"/>
        <v>100</v>
      </c>
    </row>
    <row r="3119" spans="1:5" s="2" customFormat="1" ht="13.5" customHeight="1" x14ac:dyDescent="0.25">
      <c r="A3119" s="87" t="s">
        <v>195</v>
      </c>
      <c r="B3119" s="88">
        <v>220000</v>
      </c>
      <c r="C3119" s="88">
        <v>220000</v>
      </c>
      <c r="D3119" s="88">
        <v>220000</v>
      </c>
      <c r="E3119" s="183">
        <f t="shared" si="54"/>
        <v>100</v>
      </c>
    </row>
    <row r="3120" spans="1:5" ht="13.5" customHeight="1" x14ac:dyDescent="0.25">
      <c r="A3120" s="80" t="s">
        <v>106</v>
      </c>
      <c r="B3120" s="75">
        <v>220000</v>
      </c>
      <c r="C3120" s="75">
        <v>220000</v>
      </c>
      <c r="D3120" s="75">
        <v>220000</v>
      </c>
      <c r="E3120" s="182">
        <f t="shared" si="54"/>
        <v>100</v>
      </c>
    </row>
    <row r="3121" spans="1:5" ht="13.5" customHeight="1" x14ac:dyDescent="0.25">
      <c r="A3121" s="81" t="s">
        <v>108</v>
      </c>
      <c r="B3121" s="92"/>
      <c r="C3121" s="92"/>
      <c r="D3121" s="77">
        <v>220000</v>
      </c>
      <c r="E3121" s="185"/>
    </row>
    <row r="3122" spans="1:5" x14ac:dyDescent="0.25">
      <c r="A3122" s="78" t="s">
        <v>642</v>
      </c>
      <c r="B3122" s="79">
        <v>331380</v>
      </c>
      <c r="C3122" s="79">
        <v>331380</v>
      </c>
      <c r="D3122" s="79">
        <v>279508.89</v>
      </c>
      <c r="E3122" s="184">
        <f t="shared" si="54"/>
        <v>84.346940068803193</v>
      </c>
    </row>
    <row r="3123" spans="1:5" s="2" customFormat="1" ht="13.5" customHeight="1" x14ac:dyDescent="0.25">
      <c r="A3123" s="87" t="s">
        <v>195</v>
      </c>
      <c r="B3123" s="88">
        <v>280000</v>
      </c>
      <c r="C3123" s="88">
        <v>280000</v>
      </c>
      <c r="D3123" s="88">
        <v>168128.94</v>
      </c>
      <c r="E3123" s="183">
        <f t="shared" si="54"/>
        <v>60.046050000000008</v>
      </c>
    </row>
    <row r="3124" spans="1:5" ht="13.5" customHeight="1" x14ac:dyDescent="0.25">
      <c r="A3124" s="80" t="s">
        <v>52</v>
      </c>
      <c r="B3124" s="75">
        <v>35000</v>
      </c>
      <c r="C3124" s="75">
        <v>35000</v>
      </c>
      <c r="D3124" s="75">
        <v>15065.88</v>
      </c>
      <c r="E3124" s="182">
        <f t="shared" si="54"/>
        <v>43.045371428571428</v>
      </c>
    </row>
    <row r="3125" spans="1:5" ht="13.5" customHeight="1" x14ac:dyDescent="0.25">
      <c r="A3125" s="81" t="s">
        <v>67</v>
      </c>
      <c r="B3125" s="92"/>
      <c r="C3125" s="92"/>
      <c r="D3125" s="77">
        <v>875</v>
      </c>
      <c r="E3125" s="185"/>
    </row>
    <row r="3126" spans="1:5" ht="13.5" customHeight="1" x14ac:dyDescent="0.25">
      <c r="A3126" s="81" t="s">
        <v>70</v>
      </c>
      <c r="B3126" s="92"/>
      <c r="C3126" s="92"/>
      <c r="D3126" s="77">
        <v>3128.38</v>
      </c>
      <c r="E3126" s="185"/>
    </row>
    <row r="3127" spans="1:5" ht="13.5" customHeight="1" x14ac:dyDescent="0.25">
      <c r="A3127" s="81" t="s">
        <v>72</v>
      </c>
      <c r="B3127" s="92"/>
      <c r="C3127" s="92"/>
      <c r="D3127" s="77">
        <v>3625</v>
      </c>
      <c r="E3127" s="185"/>
    </row>
    <row r="3128" spans="1:5" ht="13.5" customHeight="1" x14ac:dyDescent="0.25">
      <c r="A3128" s="81" t="s">
        <v>73</v>
      </c>
      <c r="B3128" s="92"/>
      <c r="C3128" s="92"/>
      <c r="D3128" s="77">
        <v>7437.5</v>
      </c>
      <c r="E3128" s="185"/>
    </row>
    <row r="3129" spans="1:5" ht="13.5" customHeight="1" x14ac:dyDescent="0.25">
      <c r="A3129" s="80" t="s">
        <v>114</v>
      </c>
      <c r="B3129" s="75">
        <v>240000</v>
      </c>
      <c r="C3129" s="75">
        <v>240000</v>
      </c>
      <c r="D3129" s="75">
        <v>153063.06</v>
      </c>
      <c r="E3129" s="182">
        <f t="shared" si="54"/>
        <v>63.776275000000005</v>
      </c>
    </row>
    <row r="3130" spans="1:5" ht="13.5" customHeight="1" x14ac:dyDescent="0.25">
      <c r="A3130" s="81" t="s">
        <v>296</v>
      </c>
      <c r="B3130" s="92"/>
      <c r="C3130" s="92"/>
      <c r="D3130" s="77">
        <v>153063.06</v>
      </c>
      <c r="E3130" s="185"/>
    </row>
    <row r="3131" spans="1:5" x14ac:dyDescent="0.25">
      <c r="A3131" s="80" t="s">
        <v>117</v>
      </c>
      <c r="B3131" s="75">
        <v>5000</v>
      </c>
      <c r="C3131" s="75">
        <v>5000</v>
      </c>
      <c r="D3131" s="75">
        <v>0</v>
      </c>
      <c r="E3131" s="182">
        <f t="shared" si="54"/>
        <v>0</v>
      </c>
    </row>
    <row r="3132" spans="1:5" s="2" customFormat="1" x14ac:dyDescent="0.25">
      <c r="A3132" s="87" t="s">
        <v>200</v>
      </c>
      <c r="B3132" s="88">
        <v>51380</v>
      </c>
      <c r="C3132" s="88">
        <v>51380</v>
      </c>
      <c r="D3132" s="88">
        <v>111379.95</v>
      </c>
      <c r="E3132" s="183">
        <f t="shared" si="54"/>
        <v>216.77685869988323</v>
      </c>
    </row>
    <row r="3133" spans="1:5" x14ac:dyDescent="0.25">
      <c r="A3133" s="80" t="s">
        <v>114</v>
      </c>
      <c r="B3133" s="75">
        <v>51380</v>
      </c>
      <c r="C3133" s="75">
        <v>51380</v>
      </c>
      <c r="D3133" s="75">
        <v>111379.95</v>
      </c>
      <c r="E3133" s="182">
        <f t="shared" si="54"/>
        <v>216.77685869988323</v>
      </c>
    </row>
    <row r="3134" spans="1:5" x14ac:dyDescent="0.25">
      <c r="A3134" s="81" t="s">
        <v>296</v>
      </c>
      <c r="B3134" s="92"/>
      <c r="C3134" s="92"/>
      <c r="D3134" s="77">
        <v>111379.95</v>
      </c>
      <c r="E3134" s="185"/>
    </row>
    <row r="3135" spans="1:5" x14ac:dyDescent="0.25">
      <c r="A3135" s="78" t="s">
        <v>643</v>
      </c>
      <c r="B3135" s="79">
        <v>95000</v>
      </c>
      <c r="C3135" s="79">
        <v>95000</v>
      </c>
      <c r="D3135" s="79">
        <v>59359.38</v>
      </c>
      <c r="E3135" s="184">
        <f t="shared" si="54"/>
        <v>62.48355789473684</v>
      </c>
    </row>
    <row r="3136" spans="1:5" s="2" customFormat="1" x14ac:dyDescent="0.25">
      <c r="A3136" s="87" t="s">
        <v>195</v>
      </c>
      <c r="B3136" s="88">
        <v>26000</v>
      </c>
      <c r="C3136" s="88">
        <v>26000</v>
      </c>
      <c r="D3136" s="88">
        <v>24859.38</v>
      </c>
      <c r="E3136" s="183">
        <f t="shared" si="54"/>
        <v>95.613</v>
      </c>
    </row>
    <row r="3137" spans="1:5" x14ac:dyDescent="0.25">
      <c r="A3137" s="80" t="s">
        <v>96</v>
      </c>
      <c r="B3137" s="75">
        <v>26000</v>
      </c>
      <c r="C3137" s="75">
        <v>26000</v>
      </c>
      <c r="D3137" s="75">
        <v>24859.38</v>
      </c>
      <c r="E3137" s="182">
        <f t="shared" si="54"/>
        <v>95.613</v>
      </c>
    </row>
    <row r="3138" spans="1:5" x14ac:dyDescent="0.25">
      <c r="A3138" s="81" t="s">
        <v>437</v>
      </c>
      <c r="B3138" s="92"/>
      <c r="C3138" s="92"/>
      <c r="D3138" s="77">
        <v>24859.38</v>
      </c>
      <c r="E3138" s="185"/>
    </row>
    <row r="3139" spans="1:5" s="2" customFormat="1" x14ac:dyDescent="0.25">
      <c r="A3139" s="87" t="s">
        <v>200</v>
      </c>
      <c r="B3139" s="88">
        <v>69000</v>
      </c>
      <c r="C3139" s="88">
        <v>69000</v>
      </c>
      <c r="D3139" s="88">
        <v>34500</v>
      </c>
      <c r="E3139" s="183">
        <f t="shared" si="54"/>
        <v>50</v>
      </c>
    </row>
    <row r="3140" spans="1:5" x14ac:dyDescent="0.25">
      <c r="A3140" s="80" t="s">
        <v>96</v>
      </c>
      <c r="B3140" s="75">
        <v>69000</v>
      </c>
      <c r="C3140" s="75">
        <v>69000</v>
      </c>
      <c r="D3140" s="75">
        <v>34500</v>
      </c>
      <c r="E3140" s="182">
        <f t="shared" si="54"/>
        <v>50</v>
      </c>
    </row>
    <row r="3141" spans="1:5" x14ac:dyDescent="0.25">
      <c r="A3141" s="81" t="s">
        <v>437</v>
      </c>
      <c r="B3141" s="92"/>
      <c r="C3141" s="92"/>
      <c r="D3141" s="77">
        <v>34500</v>
      </c>
      <c r="E3141" s="185"/>
    </row>
    <row r="3142" spans="1:5" x14ac:dyDescent="0.25">
      <c r="A3142" s="78" t="s">
        <v>644</v>
      </c>
      <c r="B3142" s="79">
        <v>70000</v>
      </c>
      <c r="C3142" s="79">
        <v>70000</v>
      </c>
      <c r="D3142" s="79">
        <v>70000</v>
      </c>
      <c r="E3142" s="184">
        <f t="shared" si="54"/>
        <v>100</v>
      </c>
    </row>
    <row r="3143" spans="1:5" s="2" customFormat="1" x14ac:dyDescent="0.25">
      <c r="A3143" s="87" t="s">
        <v>195</v>
      </c>
      <c r="B3143" s="88">
        <v>70000</v>
      </c>
      <c r="C3143" s="88">
        <v>70000</v>
      </c>
      <c r="D3143" s="88">
        <v>70000</v>
      </c>
      <c r="E3143" s="183">
        <f t="shared" si="54"/>
        <v>100</v>
      </c>
    </row>
    <row r="3144" spans="1:5" x14ac:dyDescent="0.25">
      <c r="A3144" s="80" t="s">
        <v>96</v>
      </c>
      <c r="B3144" s="75">
        <v>70000</v>
      </c>
      <c r="C3144" s="75">
        <v>70000</v>
      </c>
      <c r="D3144" s="75">
        <v>70000</v>
      </c>
      <c r="E3144" s="182">
        <f t="shared" si="54"/>
        <v>100</v>
      </c>
    </row>
    <row r="3145" spans="1:5" x14ac:dyDescent="0.25">
      <c r="A3145" s="81" t="s">
        <v>437</v>
      </c>
      <c r="B3145" s="92"/>
      <c r="C3145" s="92"/>
      <c r="D3145" s="77">
        <v>70000</v>
      </c>
      <c r="E3145" s="185"/>
    </row>
    <row r="3146" spans="1:5" x14ac:dyDescent="0.25">
      <c r="A3146" s="78" t="s">
        <v>645</v>
      </c>
      <c r="B3146" s="79">
        <v>70000</v>
      </c>
      <c r="C3146" s="79">
        <v>67430</v>
      </c>
      <c r="D3146" s="79">
        <v>0</v>
      </c>
      <c r="E3146" s="184">
        <f t="shared" si="54"/>
        <v>0</v>
      </c>
    </row>
    <row r="3147" spans="1:5" s="2" customFormat="1" x14ac:dyDescent="0.25">
      <c r="A3147" s="87" t="s">
        <v>195</v>
      </c>
      <c r="B3147" s="88">
        <v>70000</v>
      </c>
      <c r="C3147" s="88">
        <v>67430</v>
      </c>
      <c r="D3147" s="88">
        <v>0</v>
      </c>
      <c r="E3147" s="183">
        <f t="shared" si="54"/>
        <v>0</v>
      </c>
    </row>
    <row r="3148" spans="1:5" x14ac:dyDescent="0.25">
      <c r="A3148" s="80" t="s">
        <v>52</v>
      </c>
      <c r="B3148" s="75">
        <v>30000</v>
      </c>
      <c r="C3148" s="75">
        <v>29000</v>
      </c>
      <c r="D3148" s="75">
        <v>0</v>
      </c>
      <c r="E3148" s="182">
        <f t="shared" si="54"/>
        <v>0</v>
      </c>
    </row>
    <row r="3149" spans="1:5" x14ac:dyDescent="0.25">
      <c r="A3149" s="80" t="s">
        <v>114</v>
      </c>
      <c r="B3149" s="75">
        <v>40000</v>
      </c>
      <c r="C3149" s="75">
        <v>38430</v>
      </c>
      <c r="D3149" s="75">
        <v>0</v>
      </c>
      <c r="E3149" s="182">
        <f t="shared" si="54"/>
        <v>0</v>
      </c>
    </row>
    <row r="3150" spans="1:5" x14ac:dyDescent="0.25">
      <c r="A3150" s="80"/>
      <c r="B3150" s="75"/>
      <c r="C3150" s="75"/>
      <c r="D3150" s="75"/>
      <c r="E3150" s="182"/>
    </row>
    <row r="3151" spans="1:5" x14ac:dyDescent="0.25">
      <c r="A3151" s="74" t="s">
        <v>545</v>
      </c>
      <c r="B3151" s="75">
        <v>606460</v>
      </c>
      <c r="C3151" s="75">
        <v>610460</v>
      </c>
      <c r="D3151" s="75">
        <v>593081.52</v>
      </c>
      <c r="E3151" s="182">
        <f t="shared" si="54"/>
        <v>97.15321560790224</v>
      </c>
    </row>
    <row r="3152" spans="1:5" x14ac:dyDescent="0.25">
      <c r="A3152" s="78" t="s">
        <v>546</v>
      </c>
      <c r="B3152" s="79">
        <v>220000</v>
      </c>
      <c r="C3152" s="79">
        <v>220000</v>
      </c>
      <c r="D3152" s="79">
        <v>220000</v>
      </c>
      <c r="E3152" s="184">
        <f t="shared" ref="E3152:E3200" si="55">D3152/C3152*100</f>
        <v>100</v>
      </c>
    </row>
    <row r="3153" spans="1:5" s="2" customFormat="1" ht="14.25" customHeight="1" x14ac:dyDescent="0.25">
      <c r="A3153" s="87" t="s">
        <v>195</v>
      </c>
      <c r="B3153" s="88">
        <v>220000</v>
      </c>
      <c r="C3153" s="88">
        <v>220000</v>
      </c>
      <c r="D3153" s="88">
        <v>220000</v>
      </c>
      <c r="E3153" s="183">
        <f t="shared" si="55"/>
        <v>100</v>
      </c>
    </row>
    <row r="3154" spans="1:5" ht="14.25" customHeight="1" x14ac:dyDescent="0.25">
      <c r="A3154" s="80" t="s">
        <v>106</v>
      </c>
      <c r="B3154" s="75">
        <v>220000</v>
      </c>
      <c r="C3154" s="75">
        <v>220000</v>
      </c>
      <c r="D3154" s="75">
        <v>220000</v>
      </c>
      <c r="E3154" s="182">
        <f t="shared" si="55"/>
        <v>100</v>
      </c>
    </row>
    <row r="3155" spans="1:5" ht="14.25" customHeight="1" x14ac:dyDescent="0.25">
      <c r="A3155" s="81" t="s">
        <v>108</v>
      </c>
      <c r="B3155" s="92"/>
      <c r="C3155" s="92"/>
      <c r="D3155" s="77">
        <v>220000</v>
      </c>
      <c r="E3155" s="185"/>
    </row>
    <row r="3156" spans="1:5" ht="14.25" customHeight="1" x14ac:dyDescent="0.25">
      <c r="A3156" s="78" t="s">
        <v>547</v>
      </c>
      <c r="B3156" s="79">
        <v>77836</v>
      </c>
      <c r="C3156" s="79">
        <v>81836</v>
      </c>
      <c r="D3156" s="79">
        <v>73896.960000000006</v>
      </c>
      <c r="E3156" s="184">
        <f t="shared" si="55"/>
        <v>90.298841585610262</v>
      </c>
    </row>
    <row r="3157" spans="1:5" s="2" customFormat="1" ht="13.5" customHeight="1" x14ac:dyDescent="0.25">
      <c r="A3157" s="87" t="s">
        <v>195</v>
      </c>
      <c r="B3157" s="88">
        <v>77836</v>
      </c>
      <c r="C3157" s="88">
        <v>81836</v>
      </c>
      <c r="D3157" s="88">
        <v>73896.960000000006</v>
      </c>
      <c r="E3157" s="183">
        <f t="shared" si="55"/>
        <v>90.298841585610262</v>
      </c>
    </row>
    <row r="3158" spans="1:5" ht="13.5" customHeight="1" x14ac:dyDescent="0.25">
      <c r="A3158" s="80" t="s">
        <v>52</v>
      </c>
      <c r="B3158" s="75">
        <v>22310</v>
      </c>
      <c r="C3158" s="75">
        <v>22310</v>
      </c>
      <c r="D3158" s="75">
        <v>14596.96</v>
      </c>
      <c r="E3158" s="182">
        <f t="shared" si="55"/>
        <v>65.427879874495744</v>
      </c>
    </row>
    <row r="3159" spans="1:5" ht="13.5" customHeight="1" x14ac:dyDescent="0.25">
      <c r="A3159" s="81" t="s">
        <v>72</v>
      </c>
      <c r="B3159" s="92"/>
      <c r="C3159" s="92"/>
      <c r="D3159" s="77">
        <v>13999.46</v>
      </c>
      <c r="E3159" s="185"/>
    </row>
    <row r="3160" spans="1:5" ht="13.5" customHeight="1" x14ac:dyDescent="0.25">
      <c r="A3160" s="81" t="s">
        <v>74</v>
      </c>
      <c r="B3160" s="92"/>
      <c r="C3160" s="92"/>
      <c r="D3160" s="77">
        <v>97.5</v>
      </c>
      <c r="E3160" s="185"/>
    </row>
    <row r="3161" spans="1:5" ht="13.5" customHeight="1" x14ac:dyDescent="0.25">
      <c r="A3161" s="81" t="s">
        <v>80</v>
      </c>
      <c r="B3161" s="92"/>
      <c r="C3161" s="92"/>
      <c r="D3161" s="77">
        <v>500</v>
      </c>
      <c r="E3161" s="185"/>
    </row>
    <row r="3162" spans="1:5" ht="13.5" customHeight="1" x14ac:dyDescent="0.25">
      <c r="A3162" s="80" t="s">
        <v>106</v>
      </c>
      <c r="B3162" s="75">
        <v>45526</v>
      </c>
      <c r="C3162" s="75">
        <v>49526</v>
      </c>
      <c r="D3162" s="75">
        <v>49300</v>
      </c>
      <c r="E3162" s="182">
        <f t="shared" si="55"/>
        <v>99.543674029802531</v>
      </c>
    </row>
    <row r="3163" spans="1:5" ht="13.5" customHeight="1" x14ac:dyDescent="0.25">
      <c r="A3163" s="81" t="s">
        <v>108</v>
      </c>
      <c r="B3163" s="92"/>
      <c r="C3163" s="92"/>
      <c r="D3163" s="77">
        <v>35300</v>
      </c>
      <c r="E3163" s="185"/>
    </row>
    <row r="3164" spans="1:5" ht="13.5" customHeight="1" x14ac:dyDescent="0.25">
      <c r="A3164" s="81" t="s">
        <v>110</v>
      </c>
      <c r="B3164" s="92"/>
      <c r="C3164" s="92"/>
      <c r="D3164" s="77">
        <v>14000</v>
      </c>
      <c r="E3164" s="185"/>
    </row>
    <row r="3165" spans="1:5" ht="13.5" customHeight="1" x14ac:dyDescent="0.25">
      <c r="A3165" s="80" t="s">
        <v>117</v>
      </c>
      <c r="B3165" s="75">
        <v>10000</v>
      </c>
      <c r="C3165" s="75">
        <v>10000</v>
      </c>
      <c r="D3165" s="75">
        <v>10000</v>
      </c>
      <c r="E3165" s="182">
        <f t="shared" si="55"/>
        <v>100</v>
      </c>
    </row>
    <row r="3166" spans="1:5" ht="13.5" customHeight="1" x14ac:dyDescent="0.25">
      <c r="A3166" s="81" t="s">
        <v>123</v>
      </c>
      <c r="B3166" s="92"/>
      <c r="C3166" s="92"/>
      <c r="D3166" s="77">
        <v>10000</v>
      </c>
      <c r="E3166" s="185"/>
    </row>
    <row r="3167" spans="1:5" ht="13.5" customHeight="1" x14ac:dyDescent="0.25">
      <c r="A3167" s="78" t="s">
        <v>548</v>
      </c>
      <c r="B3167" s="79">
        <v>2124</v>
      </c>
      <c r="C3167" s="79">
        <v>2124</v>
      </c>
      <c r="D3167" s="79">
        <v>400</v>
      </c>
      <c r="E3167" s="184">
        <f t="shared" si="55"/>
        <v>18.832391713747647</v>
      </c>
    </row>
    <row r="3168" spans="1:5" s="2" customFormat="1" ht="13.5" customHeight="1" x14ac:dyDescent="0.25">
      <c r="A3168" s="87" t="s">
        <v>195</v>
      </c>
      <c r="B3168" s="88">
        <v>2124</v>
      </c>
      <c r="C3168" s="88">
        <v>2124</v>
      </c>
      <c r="D3168" s="88">
        <v>400</v>
      </c>
      <c r="E3168" s="183">
        <f t="shared" si="55"/>
        <v>18.832391713747647</v>
      </c>
    </row>
    <row r="3169" spans="1:5" ht="13.5" customHeight="1" x14ac:dyDescent="0.25">
      <c r="A3169" s="80" t="s">
        <v>52</v>
      </c>
      <c r="B3169" s="75">
        <v>797</v>
      </c>
      <c r="C3169" s="75">
        <v>797</v>
      </c>
      <c r="D3169" s="75">
        <v>400</v>
      </c>
      <c r="E3169" s="182">
        <f t="shared" si="55"/>
        <v>50.188205771643666</v>
      </c>
    </row>
    <row r="3170" spans="1:5" ht="13.5" customHeight="1" x14ac:dyDescent="0.25">
      <c r="A3170" s="81" t="s">
        <v>81</v>
      </c>
      <c r="B3170" s="92"/>
      <c r="C3170" s="92"/>
      <c r="D3170" s="77">
        <v>400</v>
      </c>
      <c r="E3170" s="185"/>
    </row>
    <row r="3171" spans="1:5" ht="13.5" customHeight="1" x14ac:dyDescent="0.25">
      <c r="A3171" s="80" t="s">
        <v>96</v>
      </c>
      <c r="B3171" s="75">
        <v>1327</v>
      </c>
      <c r="C3171" s="75">
        <v>1327</v>
      </c>
      <c r="D3171" s="75">
        <v>0</v>
      </c>
      <c r="E3171" s="182">
        <f t="shared" si="55"/>
        <v>0</v>
      </c>
    </row>
    <row r="3172" spans="1:5" x14ac:dyDescent="0.25">
      <c r="A3172" s="78" t="s">
        <v>549</v>
      </c>
      <c r="B3172" s="79">
        <v>6500</v>
      </c>
      <c r="C3172" s="79">
        <v>6500</v>
      </c>
      <c r="D3172" s="79">
        <v>1759.56</v>
      </c>
      <c r="E3172" s="184">
        <f t="shared" si="55"/>
        <v>27.070153846153843</v>
      </c>
    </row>
    <row r="3173" spans="1:5" s="2" customFormat="1" x14ac:dyDescent="0.25">
      <c r="A3173" s="87" t="s">
        <v>195</v>
      </c>
      <c r="B3173" s="88">
        <v>6500</v>
      </c>
      <c r="C3173" s="88">
        <v>6500</v>
      </c>
      <c r="D3173" s="88">
        <v>1759.56</v>
      </c>
      <c r="E3173" s="183">
        <f t="shared" si="55"/>
        <v>27.070153846153843</v>
      </c>
    </row>
    <row r="3174" spans="1:5" x14ac:dyDescent="0.25">
      <c r="A3174" s="80" t="s">
        <v>52</v>
      </c>
      <c r="B3174" s="75">
        <v>6500</v>
      </c>
      <c r="C3174" s="75">
        <v>6500</v>
      </c>
      <c r="D3174" s="75">
        <v>1759.56</v>
      </c>
      <c r="E3174" s="182">
        <f t="shared" si="55"/>
        <v>27.070153846153843</v>
      </c>
    </row>
    <row r="3175" spans="1:5" x14ac:dyDescent="0.25">
      <c r="A3175" s="81" t="s">
        <v>78</v>
      </c>
      <c r="B3175" s="92"/>
      <c r="C3175" s="92"/>
      <c r="D3175" s="77">
        <v>287.56</v>
      </c>
      <c r="E3175" s="185"/>
    </row>
    <row r="3176" spans="1:5" x14ac:dyDescent="0.25">
      <c r="A3176" s="81" t="s">
        <v>80</v>
      </c>
      <c r="B3176" s="92"/>
      <c r="C3176" s="92"/>
      <c r="D3176" s="77">
        <v>272</v>
      </c>
      <c r="E3176" s="185"/>
    </row>
    <row r="3177" spans="1:5" x14ac:dyDescent="0.25">
      <c r="A3177" s="81" t="s">
        <v>81</v>
      </c>
      <c r="B3177" s="92"/>
      <c r="C3177" s="92"/>
      <c r="D3177" s="77">
        <v>1200</v>
      </c>
      <c r="E3177" s="185"/>
    </row>
    <row r="3178" spans="1:5" x14ac:dyDescent="0.25">
      <c r="A3178" s="78" t="s">
        <v>550</v>
      </c>
      <c r="B3178" s="79">
        <v>300000</v>
      </c>
      <c r="C3178" s="79">
        <v>300000</v>
      </c>
      <c r="D3178" s="79">
        <v>297025</v>
      </c>
      <c r="E3178" s="184">
        <f t="shared" si="55"/>
        <v>99.008333333333326</v>
      </c>
    </row>
    <row r="3179" spans="1:5" s="2" customFormat="1" x14ac:dyDescent="0.25">
      <c r="A3179" s="87" t="s">
        <v>195</v>
      </c>
      <c r="B3179" s="88">
        <v>300000</v>
      </c>
      <c r="C3179" s="88">
        <v>300000</v>
      </c>
      <c r="D3179" s="88">
        <v>297025</v>
      </c>
      <c r="E3179" s="183">
        <f t="shared" si="55"/>
        <v>99.008333333333326</v>
      </c>
    </row>
    <row r="3180" spans="1:5" x14ac:dyDescent="0.25">
      <c r="A3180" s="80" t="s">
        <v>52</v>
      </c>
      <c r="B3180" s="75">
        <v>10000</v>
      </c>
      <c r="C3180" s="75">
        <v>10000</v>
      </c>
      <c r="D3180" s="75">
        <v>9025</v>
      </c>
      <c r="E3180" s="182">
        <f t="shared" si="55"/>
        <v>90.25</v>
      </c>
    </row>
    <row r="3181" spans="1:5" x14ac:dyDescent="0.25">
      <c r="A3181" s="81" t="s">
        <v>67</v>
      </c>
      <c r="B3181" s="92"/>
      <c r="C3181" s="92"/>
      <c r="D3181" s="77">
        <v>9025</v>
      </c>
      <c r="E3181" s="185"/>
    </row>
    <row r="3182" spans="1:5" x14ac:dyDescent="0.25">
      <c r="A3182" s="80" t="s">
        <v>106</v>
      </c>
      <c r="B3182" s="75">
        <v>290000</v>
      </c>
      <c r="C3182" s="75">
        <v>290000</v>
      </c>
      <c r="D3182" s="75">
        <v>288000</v>
      </c>
      <c r="E3182" s="182">
        <f t="shared" si="55"/>
        <v>99.310344827586206</v>
      </c>
    </row>
    <row r="3183" spans="1:5" x14ac:dyDescent="0.25">
      <c r="A3183" s="81" t="s">
        <v>108</v>
      </c>
      <c r="B3183" s="92"/>
      <c r="C3183" s="92"/>
      <c r="D3183" s="77">
        <v>38000</v>
      </c>
      <c r="E3183" s="185"/>
    </row>
    <row r="3184" spans="1:5" x14ac:dyDescent="0.25">
      <c r="A3184" s="81" t="s">
        <v>110</v>
      </c>
      <c r="B3184" s="92"/>
      <c r="C3184" s="92"/>
      <c r="D3184" s="77">
        <v>250000</v>
      </c>
      <c r="E3184" s="185"/>
    </row>
    <row r="3185" spans="1:5" x14ac:dyDescent="0.25">
      <c r="A3185" s="81"/>
      <c r="B3185" s="92"/>
      <c r="C3185" s="92"/>
      <c r="D3185" s="77"/>
      <c r="E3185" s="185"/>
    </row>
    <row r="3186" spans="1:5" x14ac:dyDescent="0.25">
      <c r="A3186" s="81"/>
      <c r="B3186" s="92"/>
      <c r="C3186" s="92"/>
      <c r="D3186" s="77"/>
      <c r="E3186" s="185"/>
    </row>
    <row r="3187" spans="1:5" x14ac:dyDescent="0.25">
      <c r="A3187" s="74" t="s">
        <v>260</v>
      </c>
      <c r="B3187" s="75">
        <v>1098122</v>
      </c>
      <c r="C3187" s="75">
        <v>1098122</v>
      </c>
      <c r="D3187" s="75">
        <v>983693.95</v>
      </c>
      <c r="E3187" s="182">
        <f t="shared" si="55"/>
        <v>89.579659637089506</v>
      </c>
    </row>
    <row r="3188" spans="1:5" s="2" customFormat="1" x14ac:dyDescent="0.25">
      <c r="A3188" s="87" t="s">
        <v>195</v>
      </c>
      <c r="B3188" s="88">
        <v>586015</v>
      </c>
      <c r="C3188" s="88">
        <v>586015</v>
      </c>
      <c r="D3188" s="88">
        <v>516286.88</v>
      </c>
      <c r="E3188" s="183">
        <f t="shared" si="55"/>
        <v>88.101307986996929</v>
      </c>
    </row>
    <row r="3189" spans="1:5" s="2" customFormat="1" x14ac:dyDescent="0.25">
      <c r="A3189" s="87" t="s">
        <v>202</v>
      </c>
      <c r="B3189" s="88">
        <v>22007</v>
      </c>
      <c r="C3189" s="88">
        <v>22007</v>
      </c>
      <c r="D3189" s="88">
        <v>20006.099999999999</v>
      </c>
      <c r="E3189" s="183">
        <f t="shared" si="55"/>
        <v>90.907892943154451</v>
      </c>
    </row>
    <row r="3190" spans="1:5" s="2" customFormat="1" x14ac:dyDescent="0.25">
      <c r="A3190" s="87" t="s">
        <v>199</v>
      </c>
      <c r="B3190" s="88">
        <v>480200</v>
      </c>
      <c r="C3190" s="88">
        <v>480200</v>
      </c>
      <c r="D3190" s="88">
        <v>441836.77</v>
      </c>
      <c r="E3190" s="183">
        <f t="shared" si="55"/>
        <v>92.010989171178679</v>
      </c>
    </row>
    <row r="3191" spans="1:5" s="2" customFormat="1" x14ac:dyDescent="0.25">
      <c r="A3191" s="87" t="s">
        <v>200</v>
      </c>
      <c r="B3191" s="88">
        <v>9900</v>
      </c>
      <c r="C3191" s="88">
        <v>9900</v>
      </c>
      <c r="D3191" s="88">
        <v>5564.2</v>
      </c>
      <c r="E3191" s="183">
        <f t="shared" si="55"/>
        <v>56.204040404040398</v>
      </c>
    </row>
    <row r="3192" spans="1:5" s="2" customFormat="1" ht="9.75" customHeight="1" x14ac:dyDescent="0.25">
      <c r="A3192" s="87"/>
      <c r="B3192" s="88"/>
      <c r="C3192" s="88"/>
      <c r="D3192" s="88"/>
      <c r="E3192" s="183"/>
    </row>
    <row r="3193" spans="1:5" ht="14.25" customHeight="1" x14ac:dyDescent="0.25">
      <c r="A3193" s="74" t="s">
        <v>551</v>
      </c>
      <c r="B3193" s="75">
        <v>601422</v>
      </c>
      <c r="C3193" s="75">
        <v>601422</v>
      </c>
      <c r="D3193" s="75">
        <v>532417.99</v>
      </c>
      <c r="E3193" s="182">
        <f t="shared" si="55"/>
        <v>88.526523805248232</v>
      </c>
    </row>
    <row r="3194" spans="1:5" ht="14.25" customHeight="1" x14ac:dyDescent="0.25">
      <c r="A3194" s="78" t="s">
        <v>552</v>
      </c>
      <c r="B3194" s="79">
        <v>601422</v>
      </c>
      <c r="C3194" s="79">
        <v>601422</v>
      </c>
      <c r="D3194" s="79">
        <v>532417.99</v>
      </c>
      <c r="E3194" s="184">
        <f t="shared" si="55"/>
        <v>88.526523805248232</v>
      </c>
    </row>
    <row r="3195" spans="1:5" s="2" customFormat="1" ht="14.25" customHeight="1" x14ac:dyDescent="0.25">
      <c r="A3195" s="87" t="s">
        <v>195</v>
      </c>
      <c r="B3195" s="88">
        <v>579415</v>
      </c>
      <c r="C3195" s="88">
        <v>579415</v>
      </c>
      <c r="D3195" s="88">
        <v>512411.89</v>
      </c>
      <c r="E3195" s="183">
        <f t="shared" si="55"/>
        <v>88.436076042214992</v>
      </c>
    </row>
    <row r="3196" spans="1:5" ht="14.25" customHeight="1" x14ac:dyDescent="0.25">
      <c r="A3196" s="80" t="s">
        <v>45</v>
      </c>
      <c r="B3196" s="75">
        <v>421000</v>
      </c>
      <c r="C3196" s="75">
        <v>421000</v>
      </c>
      <c r="D3196" s="75">
        <v>382410.88</v>
      </c>
      <c r="E3196" s="182">
        <f t="shared" si="55"/>
        <v>90.833938242280283</v>
      </c>
    </row>
    <row r="3197" spans="1:5" ht="14.25" customHeight="1" x14ac:dyDescent="0.25">
      <c r="A3197" s="81" t="s">
        <v>47</v>
      </c>
      <c r="B3197" s="92"/>
      <c r="C3197" s="92"/>
      <c r="D3197" s="77">
        <v>265531.06</v>
      </c>
      <c r="E3197" s="185"/>
    </row>
    <row r="3198" spans="1:5" ht="14.25" customHeight="1" x14ac:dyDescent="0.25">
      <c r="A3198" s="81" t="s">
        <v>49</v>
      </c>
      <c r="B3198" s="92"/>
      <c r="C3198" s="92"/>
      <c r="D3198" s="77">
        <v>75047.22</v>
      </c>
      <c r="E3198" s="185"/>
    </row>
    <row r="3199" spans="1:5" ht="14.25" customHeight="1" x14ac:dyDescent="0.25">
      <c r="A3199" s="81" t="s">
        <v>51</v>
      </c>
      <c r="B3199" s="92"/>
      <c r="C3199" s="92"/>
      <c r="D3199" s="77">
        <v>41832.6</v>
      </c>
      <c r="E3199" s="185"/>
    </row>
    <row r="3200" spans="1:5" ht="14.25" customHeight="1" x14ac:dyDescent="0.25">
      <c r="A3200" s="80" t="s">
        <v>52</v>
      </c>
      <c r="B3200" s="75">
        <v>97620</v>
      </c>
      <c r="C3200" s="75">
        <v>97620</v>
      </c>
      <c r="D3200" s="75">
        <v>73334.98</v>
      </c>
      <c r="E3200" s="182">
        <f t="shared" si="55"/>
        <v>75.122905142388845</v>
      </c>
    </row>
    <row r="3201" spans="1:5" ht="14.25" customHeight="1" x14ac:dyDescent="0.25">
      <c r="A3201" s="81" t="s">
        <v>54</v>
      </c>
      <c r="B3201" s="92"/>
      <c r="C3201" s="92"/>
      <c r="D3201" s="77">
        <v>843.16</v>
      </c>
      <c r="E3201" s="185"/>
    </row>
    <row r="3202" spans="1:5" ht="14.25" customHeight="1" x14ac:dyDescent="0.25">
      <c r="A3202" s="81" t="s">
        <v>55</v>
      </c>
      <c r="B3202" s="92"/>
      <c r="C3202" s="92"/>
      <c r="D3202" s="77">
        <v>32936.339999999997</v>
      </c>
      <c r="E3202" s="185"/>
    </row>
    <row r="3203" spans="1:5" ht="14.25" customHeight="1" x14ac:dyDescent="0.25">
      <c r="A3203" s="81" t="s">
        <v>56</v>
      </c>
      <c r="B3203" s="92"/>
      <c r="C3203" s="92"/>
      <c r="D3203" s="77">
        <v>1080</v>
      </c>
      <c r="E3203" s="185"/>
    </row>
    <row r="3204" spans="1:5" ht="14.25" customHeight="1" x14ac:dyDescent="0.25">
      <c r="A3204" s="81" t="s">
        <v>57</v>
      </c>
      <c r="B3204" s="92"/>
      <c r="C3204" s="92"/>
      <c r="D3204" s="77">
        <v>571.5</v>
      </c>
      <c r="E3204" s="185"/>
    </row>
    <row r="3205" spans="1:5" ht="14.25" customHeight="1" x14ac:dyDescent="0.25">
      <c r="A3205" s="81" t="s">
        <v>59</v>
      </c>
      <c r="B3205" s="92"/>
      <c r="C3205" s="92"/>
      <c r="D3205" s="77">
        <v>414.95</v>
      </c>
      <c r="E3205" s="185"/>
    </row>
    <row r="3206" spans="1:5" ht="14.25" customHeight="1" x14ac:dyDescent="0.25">
      <c r="A3206" s="81" t="s">
        <v>61</v>
      </c>
      <c r="B3206" s="92"/>
      <c r="C3206" s="92"/>
      <c r="D3206" s="77">
        <v>75.709999999999994</v>
      </c>
      <c r="E3206" s="185"/>
    </row>
    <row r="3207" spans="1:5" ht="14.25" customHeight="1" x14ac:dyDescent="0.25">
      <c r="A3207" s="81" t="s">
        <v>66</v>
      </c>
      <c r="B3207" s="92"/>
      <c r="C3207" s="92"/>
      <c r="D3207" s="77">
        <v>640.39</v>
      </c>
      <c r="E3207" s="185"/>
    </row>
    <row r="3208" spans="1:5" ht="14.25" customHeight="1" x14ac:dyDescent="0.25">
      <c r="A3208" s="81" t="s">
        <v>67</v>
      </c>
      <c r="B3208" s="92"/>
      <c r="C3208" s="92"/>
      <c r="D3208" s="77">
        <v>2464.91</v>
      </c>
      <c r="E3208" s="185"/>
    </row>
    <row r="3209" spans="1:5" ht="14.25" customHeight="1" x14ac:dyDescent="0.25">
      <c r="A3209" s="81" t="s">
        <v>69</v>
      </c>
      <c r="B3209" s="92"/>
      <c r="C3209" s="92"/>
      <c r="D3209" s="77">
        <v>73.760000000000005</v>
      </c>
      <c r="E3209" s="185"/>
    </row>
    <row r="3210" spans="1:5" ht="14.25" customHeight="1" x14ac:dyDescent="0.25">
      <c r="A3210" s="81" t="s">
        <v>70</v>
      </c>
      <c r="B3210" s="92"/>
      <c r="C3210" s="92"/>
      <c r="D3210" s="77">
        <v>879.49</v>
      </c>
      <c r="E3210" s="185"/>
    </row>
    <row r="3211" spans="1:5" ht="14.25" customHeight="1" x14ac:dyDescent="0.25">
      <c r="A3211" s="81" t="s">
        <v>71</v>
      </c>
      <c r="B3211" s="92"/>
      <c r="C3211" s="92"/>
      <c r="D3211" s="77">
        <v>6380</v>
      </c>
      <c r="E3211" s="185"/>
    </row>
    <row r="3212" spans="1:5" ht="14.25" customHeight="1" x14ac:dyDescent="0.25">
      <c r="A3212" s="81" t="s">
        <v>72</v>
      </c>
      <c r="B3212" s="92"/>
      <c r="C3212" s="92"/>
      <c r="D3212" s="77">
        <v>13523.11</v>
      </c>
      <c r="E3212" s="185"/>
    </row>
    <row r="3213" spans="1:5" ht="14.25" customHeight="1" x14ac:dyDescent="0.25">
      <c r="A3213" s="81" t="s">
        <v>74</v>
      </c>
      <c r="B3213" s="92"/>
      <c r="C3213" s="92"/>
      <c r="D3213" s="77">
        <v>136</v>
      </c>
      <c r="E3213" s="185"/>
    </row>
    <row r="3214" spans="1:5" ht="14.25" customHeight="1" x14ac:dyDescent="0.25">
      <c r="A3214" s="81" t="s">
        <v>78</v>
      </c>
      <c r="B3214" s="92"/>
      <c r="C3214" s="92"/>
      <c r="D3214" s="77">
        <v>8841.1200000000008</v>
      </c>
      <c r="E3214" s="185"/>
    </row>
    <row r="3215" spans="1:5" ht="14.25" customHeight="1" x14ac:dyDescent="0.25">
      <c r="A3215" s="81" t="s">
        <v>79</v>
      </c>
      <c r="B3215" s="92"/>
      <c r="C3215" s="92"/>
      <c r="D3215" s="77">
        <v>674.67</v>
      </c>
      <c r="E3215" s="185"/>
    </row>
    <row r="3216" spans="1:5" ht="14.25" customHeight="1" x14ac:dyDescent="0.25">
      <c r="A3216" s="81" t="s">
        <v>80</v>
      </c>
      <c r="B3216" s="92"/>
      <c r="C3216" s="92"/>
      <c r="D3216" s="77">
        <v>151.5</v>
      </c>
      <c r="E3216" s="185"/>
    </row>
    <row r="3217" spans="1:5" ht="14.25" customHeight="1" x14ac:dyDescent="0.25">
      <c r="A3217" s="81" t="s">
        <v>82</v>
      </c>
      <c r="B3217" s="92"/>
      <c r="C3217" s="92"/>
      <c r="D3217" s="77">
        <v>2285.17</v>
      </c>
      <c r="E3217" s="185"/>
    </row>
    <row r="3218" spans="1:5" ht="14.25" customHeight="1" x14ac:dyDescent="0.25">
      <c r="A3218" s="81" t="s">
        <v>83</v>
      </c>
      <c r="B3218" s="92"/>
      <c r="C3218" s="92"/>
      <c r="D3218" s="77">
        <v>1363.2</v>
      </c>
      <c r="E3218" s="185"/>
    </row>
    <row r="3219" spans="1:5" ht="14.25" customHeight="1" x14ac:dyDescent="0.25">
      <c r="A3219" s="80" t="s">
        <v>84</v>
      </c>
      <c r="B3219" s="75">
        <v>1670</v>
      </c>
      <c r="C3219" s="75">
        <v>1670</v>
      </c>
      <c r="D3219" s="75">
        <v>763.47</v>
      </c>
      <c r="E3219" s="182">
        <f t="shared" ref="E3219:E3269" si="56">D3219/C3219*100</f>
        <v>45.716766467065874</v>
      </c>
    </row>
    <row r="3220" spans="1:5" ht="14.25" customHeight="1" x14ac:dyDescent="0.25">
      <c r="A3220" s="81" t="s">
        <v>87</v>
      </c>
      <c r="B3220" s="92"/>
      <c r="C3220" s="92"/>
      <c r="D3220" s="77">
        <v>739.11</v>
      </c>
      <c r="E3220" s="185"/>
    </row>
    <row r="3221" spans="1:5" ht="14.25" customHeight="1" x14ac:dyDescent="0.25">
      <c r="A3221" s="81" t="s">
        <v>89</v>
      </c>
      <c r="B3221" s="92"/>
      <c r="C3221" s="92"/>
      <c r="D3221" s="77">
        <v>24.36</v>
      </c>
      <c r="E3221" s="185"/>
    </row>
    <row r="3222" spans="1:5" ht="14.25" customHeight="1" x14ac:dyDescent="0.25">
      <c r="A3222" s="80" t="s">
        <v>114</v>
      </c>
      <c r="B3222" s="75">
        <v>50000</v>
      </c>
      <c r="C3222" s="75">
        <v>50000</v>
      </c>
      <c r="D3222" s="75">
        <v>48214.26</v>
      </c>
      <c r="E3222" s="182">
        <f t="shared" si="56"/>
        <v>96.428520000000006</v>
      </c>
    </row>
    <row r="3223" spans="1:5" ht="14.25" customHeight="1" x14ac:dyDescent="0.25">
      <c r="A3223" s="81" t="s">
        <v>296</v>
      </c>
      <c r="B3223" s="92"/>
      <c r="C3223" s="92"/>
      <c r="D3223" s="77">
        <v>48214.26</v>
      </c>
      <c r="E3223" s="185"/>
    </row>
    <row r="3224" spans="1:5" ht="14.25" customHeight="1" x14ac:dyDescent="0.25">
      <c r="A3224" s="80" t="s">
        <v>117</v>
      </c>
      <c r="B3224" s="75">
        <v>9125</v>
      </c>
      <c r="C3224" s="75">
        <v>9125</v>
      </c>
      <c r="D3224" s="75">
        <v>7688.3</v>
      </c>
      <c r="E3224" s="182">
        <f t="shared" si="56"/>
        <v>84.255342465753429</v>
      </c>
    </row>
    <row r="3225" spans="1:5" ht="14.25" customHeight="1" x14ac:dyDescent="0.25">
      <c r="A3225" s="81" t="s">
        <v>121</v>
      </c>
      <c r="B3225" s="92"/>
      <c r="C3225" s="92"/>
      <c r="D3225" s="77">
        <v>7312.5</v>
      </c>
      <c r="E3225" s="185"/>
    </row>
    <row r="3226" spans="1:5" ht="14.25" customHeight="1" x14ac:dyDescent="0.25">
      <c r="A3226" s="81" t="s">
        <v>122</v>
      </c>
      <c r="B3226" s="92"/>
      <c r="C3226" s="92"/>
      <c r="D3226" s="77">
        <v>375.8</v>
      </c>
      <c r="E3226" s="185"/>
    </row>
    <row r="3227" spans="1:5" s="2" customFormat="1" ht="14.25" customHeight="1" x14ac:dyDescent="0.25">
      <c r="A3227" s="87" t="s">
        <v>202</v>
      </c>
      <c r="B3227" s="88">
        <v>22007</v>
      </c>
      <c r="C3227" s="88">
        <v>22007</v>
      </c>
      <c r="D3227" s="88">
        <v>20006.099999999999</v>
      </c>
      <c r="E3227" s="183">
        <f t="shared" si="56"/>
        <v>90.907892943154451</v>
      </c>
    </row>
    <row r="3228" spans="1:5" ht="14.25" customHeight="1" x14ac:dyDescent="0.25">
      <c r="A3228" s="80" t="s">
        <v>52</v>
      </c>
      <c r="B3228" s="75">
        <v>2000</v>
      </c>
      <c r="C3228" s="75">
        <v>2000</v>
      </c>
      <c r="D3228" s="75">
        <v>0</v>
      </c>
      <c r="E3228" s="182">
        <f t="shared" si="56"/>
        <v>0</v>
      </c>
    </row>
    <row r="3229" spans="1:5" ht="14.25" customHeight="1" x14ac:dyDescent="0.25">
      <c r="A3229" s="80" t="s">
        <v>114</v>
      </c>
      <c r="B3229" s="75">
        <v>20007</v>
      </c>
      <c r="C3229" s="75">
        <v>20007</v>
      </c>
      <c r="D3229" s="75">
        <v>20006.099999999999</v>
      </c>
      <c r="E3229" s="182">
        <f t="shared" si="56"/>
        <v>99.995501574448937</v>
      </c>
    </row>
    <row r="3230" spans="1:5" ht="14.25" customHeight="1" x14ac:dyDescent="0.25">
      <c r="A3230" s="81" t="s">
        <v>296</v>
      </c>
      <c r="B3230" s="92"/>
      <c r="C3230" s="92"/>
      <c r="D3230" s="77">
        <v>20006.099999999999</v>
      </c>
      <c r="E3230" s="185"/>
    </row>
    <row r="3231" spans="1:5" ht="6" customHeight="1" x14ac:dyDescent="0.25">
      <c r="A3231" s="81"/>
      <c r="B3231" s="92"/>
      <c r="C3231" s="92"/>
      <c r="D3231" s="77"/>
      <c r="E3231" s="185"/>
    </row>
    <row r="3232" spans="1:5" ht="14.25" customHeight="1" x14ac:dyDescent="0.25">
      <c r="A3232" s="74" t="s">
        <v>387</v>
      </c>
      <c r="B3232" s="75">
        <v>496700</v>
      </c>
      <c r="C3232" s="75">
        <v>496700</v>
      </c>
      <c r="D3232" s="75">
        <v>451275.96</v>
      </c>
      <c r="E3232" s="182">
        <f t="shared" si="56"/>
        <v>90.854833903764856</v>
      </c>
    </row>
    <row r="3233" spans="1:5" ht="14.25" customHeight="1" x14ac:dyDescent="0.25">
      <c r="A3233" s="78" t="s">
        <v>553</v>
      </c>
      <c r="B3233" s="79">
        <v>110000</v>
      </c>
      <c r="C3233" s="79">
        <v>110000</v>
      </c>
      <c r="D3233" s="79">
        <v>64581.42</v>
      </c>
      <c r="E3233" s="184">
        <f t="shared" si="56"/>
        <v>58.710381818181808</v>
      </c>
    </row>
    <row r="3234" spans="1:5" s="2" customFormat="1" ht="14.25" customHeight="1" x14ac:dyDescent="0.25">
      <c r="A3234" s="87" t="s">
        <v>195</v>
      </c>
      <c r="B3234" s="88">
        <v>6600</v>
      </c>
      <c r="C3234" s="88">
        <v>6600</v>
      </c>
      <c r="D3234" s="88">
        <v>3874.99</v>
      </c>
      <c r="E3234" s="183">
        <f t="shared" si="56"/>
        <v>58.711969696969689</v>
      </c>
    </row>
    <row r="3235" spans="1:5" ht="14.25" customHeight="1" x14ac:dyDescent="0.25">
      <c r="A3235" s="80" t="s">
        <v>52</v>
      </c>
      <c r="B3235" s="75">
        <v>5420</v>
      </c>
      <c r="C3235" s="75">
        <v>5420</v>
      </c>
      <c r="D3235" s="75">
        <v>2755.42</v>
      </c>
      <c r="E3235" s="182">
        <f t="shared" si="56"/>
        <v>50.838007380073805</v>
      </c>
    </row>
    <row r="3236" spans="1:5" ht="14.25" customHeight="1" x14ac:dyDescent="0.25">
      <c r="A3236" s="81" t="s">
        <v>54</v>
      </c>
      <c r="B3236" s="92"/>
      <c r="C3236" s="92"/>
      <c r="D3236" s="77">
        <v>273.29000000000002</v>
      </c>
      <c r="E3236" s="185"/>
    </row>
    <row r="3237" spans="1:5" ht="14.25" customHeight="1" x14ac:dyDescent="0.25">
      <c r="A3237" s="81" t="s">
        <v>56</v>
      </c>
      <c r="B3237" s="92"/>
      <c r="C3237" s="92"/>
      <c r="D3237" s="77">
        <v>256.20999999999998</v>
      </c>
      <c r="E3237" s="185"/>
    </row>
    <row r="3238" spans="1:5" ht="14.25" customHeight="1" x14ac:dyDescent="0.25">
      <c r="A3238" s="81" t="s">
        <v>57</v>
      </c>
      <c r="B3238" s="92"/>
      <c r="C3238" s="92"/>
      <c r="D3238" s="77">
        <v>68.34</v>
      </c>
      <c r="E3238" s="185"/>
    </row>
    <row r="3239" spans="1:5" ht="14.25" customHeight="1" x14ac:dyDescent="0.25">
      <c r="A3239" s="81" t="s">
        <v>59</v>
      </c>
      <c r="B3239" s="92"/>
      <c r="C3239" s="92"/>
      <c r="D3239" s="77">
        <v>247.91</v>
      </c>
      <c r="E3239" s="185"/>
    </row>
    <row r="3240" spans="1:5" ht="14.25" customHeight="1" x14ac:dyDescent="0.25">
      <c r="A3240" s="81" t="s">
        <v>61</v>
      </c>
      <c r="B3240" s="92"/>
      <c r="C3240" s="92"/>
      <c r="D3240" s="77">
        <v>40.880000000000003</v>
      </c>
      <c r="E3240" s="185"/>
    </row>
    <row r="3241" spans="1:5" ht="14.25" customHeight="1" x14ac:dyDescent="0.25">
      <c r="A3241" s="81" t="s">
        <v>62</v>
      </c>
      <c r="B3241" s="92"/>
      <c r="C3241" s="92"/>
      <c r="D3241" s="77">
        <v>2.5499999999999998</v>
      </c>
      <c r="E3241" s="185"/>
    </row>
    <row r="3242" spans="1:5" ht="14.25" customHeight="1" x14ac:dyDescent="0.25">
      <c r="A3242" s="81" t="s">
        <v>380</v>
      </c>
      <c r="B3242" s="92"/>
      <c r="C3242" s="92"/>
      <c r="D3242" s="77">
        <v>28.79</v>
      </c>
      <c r="E3242" s="185"/>
    </row>
    <row r="3243" spans="1:5" ht="14.25" customHeight="1" x14ac:dyDescent="0.25">
      <c r="A3243" s="81" t="s">
        <v>66</v>
      </c>
      <c r="B3243" s="92"/>
      <c r="C3243" s="92"/>
      <c r="D3243" s="77">
        <v>345.8</v>
      </c>
      <c r="E3243" s="185"/>
    </row>
    <row r="3244" spans="1:5" ht="14.25" customHeight="1" x14ac:dyDescent="0.25">
      <c r="A3244" s="81" t="s">
        <v>67</v>
      </c>
      <c r="B3244" s="92"/>
      <c r="C3244" s="92"/>
      <c r="D3244" s="77">
        <v>81.88</v>
      </c>
      <c r="E3244" s="185"/>
    </row>
    <row r="3245" spans="1:5" ht="14.25" customHeight="1" x14ac:dyDescent="0.25">
      <c r="A3245" s="81" t="s">
        <v>68</v>
      </c>
      <c r="B3245" s="92"/>
      <c r="C3245" s="92"/>
      <c r="D3245" s="77">
        <v>659.93</v>
      </c>
      <c r="E3245" s="185"/>
    </row>
    <row r="3246" spans="1:5" ht="14.25" customHeight="1" x14ac:dyDescent="0.25">
      <c r="A3246" s="81" t="s">
        <v>70</v>
      </c>
      <c r="B3246" s="92"/>
      <c r="C3246" s="92"/>
      <c r="D3246" s="77">
        <v>568.04</v>
      </c>
      <c r="E3246" s="185"/>
    </row>
    <row r="3247" spans="1:5" ht="14.25" customHeight="1" x14ac:dyDescent="0.25">
      <c r="A3247" s="81" t="s">
        <v>74</v>
      </c>
      <c r="B3247" s="92"/>
      <c r="C3247" s="92"/>
      <c r="D3247" s="77">
        <v>181.8</v>
      </c>
      <c r="E3247" s="185"/>
    </row>
    <row r="3248" spans="1:5" ht="14.25" customHeight="1" x14ac:dyDescent="0.25">
      <c r="A3248" s="80" t="s">
        <v>117</v>
      </c>
      <c r="B3248" s="75">
        <v>1180</v>
      </c>
      <c r="C3248" s="75">
        <v>1180</v>
      </c>
      <c r="D3248" s="75">
        <v>1119.57</v>
      </c>
      <c r="E3248" s="182">
        <f t="shared" si="56"/>
        <v>94.878813559322026</v>
      </c>
    </row>
    <row r="3249" spans="1:5" ht="14.25" customHeight="1" x14ac:dyDescent="0.25">
      <c r="A3249" s="81" t="s">
        <v>121</v>
      </c>
      <c r="B3249" s="92"/>
      <c r="C3249" s="92"/>
      <c r="D3249" s="77">
        <v>916.63</v>
      </c>
      <c r="E3249" s="185"/>
    </row>
    <row r="3250" spans="1:5" ht="14.25" customHeight="1" x14ac:dyDescent="0.25">
      <c r="A3250" s="81" t="s">
        <v>122</v>
      </c>
      <c r="B3250" s="92"/>
      <c r="C3250" s="92"/>
      <c r="D3250" s="77">
        <v>202.94</v>
      </c>
      <c r="E3250" s="185"/>
    </row>
    <row r="3251" spans="1:5" s="2" customFormat="1" ht="14.25" customHeight="1" x14ac:dyDescent="0.25">
      <c r="A3251" s="87" t="s">
        <v>199</v>
      </c>
      <c r="B3251" s="88">
        <v>93500</v>
      </c>
      <c r="C3251" s="88">
        <v>93500</v>
      </c>
      <c r="D3251" s="88">
        <v>55142.23</v>
      </c>
      <c r="E3251" s="183">
        <f t="shared" si="56"/>
        <v>58.975647058823533</v>
      </c>
    </row>
    <row r="3252" spans="1:5" ht="14.25" customHeight="1" x14ac:dyDescent="0.25">
      <c r="A3252" s="80" t="s">
        <v>52</v>
      </c>
      <c r="B3252" s="75">
        <v>76700</v>
      </c>
      <c r="C3252" s="75">
        <v>76700</v>
      </c>
      <c r="D3252" s="75">
        <v>39281.839999999997</v>
      </c>
      <c r="E3252" s="182">
        <f t="shared" si="56"/>
        <v>51.214915254237283</v>
      </c>
    </row>
    <row r="3253" spans="1:5" ht="13.5" customHeight="1" x14ac:dyDescent="0.25">
      <c r="A3253" s="81" t="s">
        <v>54</v>
      </c>
      <c r="B3253" s="92"/>
      <c r="C3253" s="92"/>
      <c r="D3253" s="77">
        <v>3933.76</v>
      </c>
      <c r="E3253" s="185"/>
    </row>
    <row r="3254" spans="1:5" ht="13.5" customHeight="1" x14ac:dyDescent="0.25">
      <c r="A3254" s="81" t="s">
        <v>56</v>
      </c>
      <c r="B3254" s="92"/>
      <c r="C3254" s="92"/>
      <c r="D3254" s="77">
        <v>3629.71</v>
      </c>
      <c r="E3254" s="185"/>
    </row>
    <row r="3255" spans="1:5" ht="13.5" customHeight="1" x14ac:dyDescent="0.25">
      <c r="A3255" s="81" t="s">
        <v>57</v>
      </c>
      <c r="B3255" s="92"/>
      <c r="C3255" s="92"/>
      <c r="D3255" s="77">
        <v>957.52</v>
      </c>
      <c r="E3255" s="185"/>
    </row>
    <row r="3256" spans="1:5" ht="13.5" customHeight="1" x14ac:dyDescent="0.25">
      <c r="A3256" s="81" t="s">
        <v>59</v>
      </c>
      <c r="B3256" s="92"/>
      <c r="C3256" s="92"/>
      <c r="D3256" s="77">
        <v>3374.09</v>
      </c>
      <c r="E3256" s="185"/>
    </row>
    <row r="3257" spans="1:5" ht="13.5" customHeight="1" x14ac:dyDescent="0.25">
      <c r="A3257" s="81" t="s">
        <v>61</v>
      </c>
      <c r="B3257" s="92"/>
      <c r="C3257" s="92"/>
      <c r="D3257" s="77">
        <v>579.09</v>
      </c>
      <c r="E3257" s="185"/>
    </row>
    <row r="3258" spans="1:5" ht="13.5" customHeight="1" x14ac:dyDescent="0.25">
      <c r="A3258" s="81" t="s">
        <v>62</v>
      </c>
      <c r="B3258" s="92"/>
      <c r="C3258" s="92"/>
      <c r="D3258" s="77">
        <v>36.119999999999997</v>
      </c>
      <c r="E3258" s="185"/>
    </row>
    <row r="3259" spans="1:5" ht="13.5" customHeight="1" x14ac:dyDescent="0.25">
      <c r="A3259" s="81" t="s">
        <v>380</v>
      </c>
      <c r="B3259" s="92"/>
      <c r="C3259" s="92"/>
      <c r="D3259" s="77">
        <v>407.91</v>
      </c>
      <c r="E3259" s="185"/>
    </row>
    <row r="3260" spans="1:5" ht="13.5" customHeight="1" x14ac:dyDescent="0.25">
      <c r="A3260" s="81" t="s">
        <v>66</v>
      </c>
      <c r="B3260" s="92"/>
      <c r="C3260" s="92"/>
      <c r="D3260" s="77">
        <v>5035.51</v>
      </c>
      <c r="E3260" s="185"/>
    </row>
    <row r="3261" spans="1:5" ht="13.5" customHeight="1" x14ac:dyDescent="0.25">
      <c r="A3261" s="81" t="s">
        <v>67</v>
      </c>
      <c r="B3261" s="92"/>
      <c r="C3261" s="92"/>
      <c r="D3261" s="77">
        <v>1160.04</v>
      </c>
      <c r="E3261" s="185"/>
    </row>
    <row r="3262" spans="1:5" ht="13.5" customHeight="1" x14ac:dyDescent="0.25">
      <c r="A3262" s="81" t="s">
        <v>68</v>
      </c>
      <c r="B3262" s="92"/>
      <c r="C3262" s="92"/>
      <c r="D3262" s="77">
        <v>9517.7999999999993</v>
      </c>
      <c r="E3262" s="185"/>
    </row>
    <row r="3263" spans="1:5" ht="13.5" customHeight="1" x14ac:dyDescent="0.25">
      <c r="A3263" s="81" t="s">
        <v>70</v>
      </c>
      <c r="B3263" s="92"/>
      <c r="C3263" s="92"/>
      <c r="D3263" s="77">
        <v>8074.79</v>
      </c>
      <c r="E3263" s="185"/>
    </row>
    <row r="3264" spans="1:5" ht="13.5" customHeight="1" x14ac:dyDescent="0.25">
      <c r="A3264" s="81" t="s">
        <v>74</v>
      </c>
      <c r="B3264" s="92"/>
      <c r="C3264" s="92"/>
      <c r="D3264" s="77">
        <v>2575.5</v>
      </c>
      <c r="E3264" s="185"/>
    </row>
    <row r="3265" spans="1:5" ht="13.5" customHeight="1" x14ac:dyDescent="0.25">
      <c r="A3265" s="80" t="s">
        <v>117</v>
      </c>
      <c r="B3265" s="75">
        <v>16800</v>
      </c>
      <c r="C3265" s="75">
        <v>16800</v>
      </c>
      <c r="D3265" s="75">
        <v>15860.39</v>
      </c>
      <c r="E3265" s="182">
        <f t="shared" si="56"/>
        <v>94.407083333333333</v>
      </c>
    </row>
    <row r="3266" spans="1:5" ht="13.5" customHeight="1" x14ac:dyDescent="0.25">
      <c r="A3266" s="81" t="s">
        <v>121</v>
      </c>
      <c r="B3266" s="92"/>
      <c r="C3266" s="92"/>
      <c r="D3266" s="77">
        <v>12985.53</v>
      </c>
      <c r="E3266" s="185"/>
    </row>
    <row r="3267" spans="1:5" ht="13.5" customHeight="1" x14ac:dyDescent="0.25">
      <c r="A3267" s="81" t="s">
        <v>122</v>
      </c>
      <c r="B3267" s="92"/>
      <c r="C3267" s="92"/>
      <c r="D3267" s="77">
        <v>2874.86</v>
      </c>
      <c r="E3267" s="185"/>
    </row>
    <row r="3268" spans="1:5" s="2" customFormat="1" ht="13.5" customHeight="1" x14ac:dyDescent="0.25">
      <c r="A3268" s="87" t="s">
        <v>200</v>
      </c>
      <c r="B3268" s="88">
        <v>9900</v>
      </c>
      <c r="C3268" s="88">
        <v>9900</v>
      </c>
      <c r="D3268" s="88">
        <v>5564.2</v>
      </c>
      <c r="E3268" s="183">
        <f t="shared" si="56"/>
        <v>56.204040404040398</v>
      </c>
    </row>
    <row r="3269" spans="1:5" ht="13.5" customHeight="1" x14ac:dyDescent="0.25">
      <c r="A3269" s="80" t="s">
        <v>52</v>
      </c>
      <c r="B3269" s="75">
        <v>8120</v>
      </c>
      <c r="C3269" s="75">
        <v>8120</v>
      </c>
      <c r="D3269" s="75">
        <v>3884.86</v>
      </c>
      <c r="E3269" s="182">
        <f t="shared" si="56"/>
        <v>47.843103448275862</v>
      </c>
    </row>
    <row r="3270" spans="1:5" ht="13.5" customHeight="1" x14ac:dyDescent="0.25">
      <c r="A3270" s="81" t="s">
        <v>54</v>
      </c>
      <c r="B3270" s="92"/>
      <c r="C3270" s="92"/>
      <c r="D3270" s="77">
        <v>347.94</v>
      </c>
      <c r="E3270" s="185"/>
    </row>
    <row r="3271" spans="1:5" ht="13.5" customHeight="1" x14ac:dyDescent="0.25">
      <c r="A3271" s="81" t="s">
        <v>56</v>
      </c>
      <c r="B3271" s="92"/>
      <c r="C3271" s="92"/>
      <c r="D3271" s="77">
        <v>384.33</v>
      </c>
      <c r="E3271" s="185"/>
    </row>
    <row r="3272" spans="1:5" ht="13.5" customHeight="1" x14ac:dyDescent="0.25">
      <c r="A3272" s="81" t="s">
        <v>57</v>
      </c>
      <c r="B3272" s="92"/>
      <c r="C3272" s="92"/>
      <c r="D3272" s="77">
        <v>113.14</v>
      </c>
      <c r="E3272" s="185"/>
    </row>
    <row r="3273" spans="1:5" ht="13.5" customHeight="1" x14ac:dyDescent="0.25">
      <c r="A3273" s="81" t="s">
        <v>59</v>
      </c>
      <c r="B3273" s="92"/>
      <c r="C3273" s="92"/>
      <c r="D3273" s="77">
        <v>357.23</v>
      </c>
      <c r="E3273" s="185"/>
    </row>
    <row r="3274" spans="1:5" ht="13.5" customHeight="1" x14ac:dyDescent="0.25">
      <c r="A3274" s="81" t="s">
        <v>61</v>
      </c>
      <c r="B3274" s="92"/>
      <c r="C3274" s="92"/>
      <c r="D3274" s="77">
        <v>61.33</v>
      </c>
      <c r="E3274" s="185"/>
    </row>
    <row r="3275" spans="1:5" ht="13.5" customHeight="1" x14ac:dyDescent="0.25">
      <c r="A3275" s="81" t="s">
        <v>62</v>
      </c>
      <c r="B3275" s="92"/>
      <c r="C3275" s="92"/>
      <c r="D3275" s="77">
        <v>3.83</v>
      </c>
      <c r="E3275" s="185"/>
    </row>
    <row r="3276" spans="1:5" ht="13.5" customHeight="1" x14ac:dyDescent="0.25">
      <c r="A3276" s="81" t="s">
        <v>380</v>
      </c>
      <c r="B3276" s="92"/>
      <c r="C3276" s="92"/>
      <c r="D3276" s="77">
        <v>43.19</v>
      </c>
      <c r="E3276" s="185"/>
    </row>
    <row r="3277" spans="1:5" ht="13.5" customHeight="1" x14ac:dyDescent="0.25">
      <c r="A3277" s="81" t="s">
        <v>66</v>
      </c>
      <c r="B3277" s="92"/>
      <c r="C3277" s="92"/>
      <c r="D3277" s="77">
        <v>533.05999999999995</v>
      </c>
      <c r="E3277" s="185"/>
    </row>
    <row r="3278" spans="1:5" ht="13.5" customHeight="1" x14ac:dyDescent="0.25">
      <c r="A3278" s="81" t="s">
        <v>67</v>
      </c>
      <c r="B3278" s="92"/>
      <c r="C3278" s="92"/>
      <c r="D3278" s="77">
        <v>122.83</v>
      </c>
      <c r="E3278" s="185"/>
    </row>
    <row r="3279" spans="1:5" ht="13.5" customHeight="1" x14ac:dyDescent="0.25">
      <c r="A3279" s="81" t="s">
        <v>68</v>
      </c>
      <c r="B3279" s="92"/>
      <c r="C3279" s="92"/>
      <c r="D3279" s="77">
        <v>821.15</v>
      </c>
      <c r="E3279" s="185"/>
    </row>
    <row r="3280" spans="1:5" ht="13.5" customHeight="1" x14ac:dyDescent="0.25">
      <c r="A3280" s="81" t="s">
        <v>70</v>
      </c>
      <c r="B3280" s="92"/>
      <c r="C3280" s="92"/>
      <c r="D3280" s="77">
        <v>824.13</v>
      </c>
      <c r="E3280" s="185"/>
    </row>
    <row r="3281" spans="1:5" ht="13.5" customHeight="1" x14ac:dyDescent="0.25">
      <c r="A3281" s="81" t="s">
        <v>74</v>
      </c>
      <c r="B3281" s="92"/>
      <c r="C3281" s="92"/>
      <c r="D3281" s="77">
        <v>272.7</v>
      </c>
      <c r="E3281" s="185"/>
    </row>
    <row r="3282" spans="1:5" ht="13.5" customHeight="1" x14ac:dyDescent="0.25">
      <c r="A3282" s="80" t="s">
        <v>117</v>
      </c>
      <c r="B3282" s="75">
        <v>1780</v>
      </c>
      <c r="C3282" s="75">
        <v>1780</v>
      </c>
      <c r="D3282" s="75">
        <v>1679.34</v>
      </c>
      <c r="E3282" s="182">
        <f t="shared" ref="E3282:E3324" si="57">D3282/C3282*100</f>
        <v>94.344943820224714</v>
      </c>
    </row>
    <row r="3283" spans="1:5" ht="13.5" customHeight="1" x14ac:dyDescent="0.25">
      <c r="A3283" s="81" t="s">
        <v>121</v>
      </c>
      <c r="B3283" s="92"/>
      <c r="C3283" s="92"/>
      <c r="D3283" s="77">
        <v>1374.94</v>
      </c>
      <c r="E3283" s="185"/>
    </row>
    <row r="3284" spans="1:5" ht="13.5" customHeight="1" x14ac:dyDescent="0.25">
      <c r="A3284" s="81" t="s">
        <v>122</v>
      </c>
      <c r="B3284" s="92"/>
      <c r="C3284" s="92"/>
      <c r="D3284" s="77">
        <v>304.39999999999998</v>
      </c>
      <c r="E3284" s="185"/>
    </row>
    <row r="3285" spans="1:5" ht="13.5" customHeight="1" x14ac:dyDescent="0.25">
      <c r="A3285" s="78" t="s">
        <v>554</v>
      </c>
      <c r="B3285" s="79">
        <v>386700</v>
      </c>
      <c r="C3285" s="79">
        <v>386700</v>
      </c>
      <c r="D3285" s="79">
        <v>386694.54</v>
      </c>
      <c r="E3285" s="184">
        <f t="shared" si="57"/>
        <v>99.998588052754073</v>
      </c>
    </row>
    <row r="3286" spans="1:5" s="2" customFormat="1" ht="13.5" customHeight="1" x14ac:dyDescent="0.25">
      <c r="A3286" s="87" t="s">
        <v>199</v>
      </c>
      <c r="B3286" s="88">
        <v>386700</v>
      </c>
      <c r="C3286" s="88">
        <v>386700</v>
      </c>
      <c r="D3286" s="88">
        <v>386694.54</v>
      </c>
      <c r="E3286" s="183">
        <f t="shared" si="57"/>
        <v>99.998588052754073</v>
      </c>
    </row>
    <row r="3287" spans="1:5" ht="13.5" customHeight="1" x14ac:dyDescent="0.25">
      <c r="A3287" s="80" t="s">
        <v>45</v>
      </c>
      <c r="B3287" s="75">
        <v>386700</v>
      </c>
      <c r="C3287" s="75">
        <v>386700</v>
      </c>
      <c r="D3287" s="75">
        <v>386694.54</v>
      </c>
      <c r="E3287" s="182">
        <f t="shared" si="57"/>
        <v>99.998588052754073</v>
      </c>
    </row>
    <row r="3288" spans="1:5" ht="13.5" customHeight="1" x14ac:dyDescent="0.25">
      <c r="A3288" s="81" t="s">
        <v>47</v>
      </c>
      <c r="B3288" s="92"/>
      <c r="C3288" s="92"/>
      <c r="D3288" s="77">
        <v>332074.53999999998</v>
      </c>
      <c r="E3288" s="185"/>
    </row>
    <row r="3289" spans="1:5" ht="13.5" customHeight="1" x14ac:dyDescent="0.25">
      <c r="A3289" s="81" t="s">
        <v>51</v>
      </c>
      <c r="B3289" s="92"/>
      <c r="C3289" s="92"/>
      <c r="D3289" s="77">
        <v>54620</v>
      </c>
      <c r="E3289" s="185"/>
    </row>
    <row r="3290" spans="1:5" x14ac:dyDescent="0.25">
      <c r="A3290" s="81"/>
      <c r="B3290" s="92"/>
      <c r="C3290" s="92"/>
      <c r="D3290" s="77"/>
      <c r="E3290" s="185"/>
    </row>
    <row r="3291" spans="1:5" x14ac:dyDescent="0.25">
      <c r="A3291" s="81"/>
      <c r="B3291" s="92"/>
      <c r="C3291" s="92"/>
      <c r="D3291" s="77"/>
      <c r="E3291" s="185"/>
    </row>
    <row r="3292" spans="1:5" x14ac:dyDescent="0.25">
      <c r="A3292" s="81"/>
      <c r="B3292" s="92"/>
      <c r="C3292" s="92"/>
      <c r="D3292" s="77"/>
      <c r="E3292" s="185"/>
    </row>
    <row r="3293" spans="1:5" x14ac:dyDescent="0.25">
      <c r="A3293" s="81"/>
      <c r="B3293" s="92"/>
      <c r="C3293" s="92"/>
      <c r="D3293" s="77"/>
      <c r="E3293" s="185"/>
    </row>
    <row r="3294" spans="1:5" x14ac:dyDescent="0.25">
      <c r="A3294" s="81"/>
      <c r="B3294" s="92"/>
      <c r="C3294" s="92"/>
      <c r="D3294" s="77"/>
      <c r="E3294" s="185"/>
    </row>
    <row r="3295" spans="1:5" x14ac:dyDescent="0.25">
      <c r="A3295" s="81"/>
      <c r="B3295" s="92"/>
      <c r="C3295" s="92"/>
      <c r="D3295" s="77"/>
      <c r="E3295" s="185"/>
    </row>
    <row r="3296" spans="1:5" x14ac:dyDescent="0.25">
      <c r="A3296" s="81"/>
      <c r="B3296" s="92"/>
      <c r="C3296" s="92"/>
      <c r="D3296" s="77"/>
      <c r="E3296" s="185"/>
    </row>
    <row r="3297" spans="1:5" x14ac:dyDescent="0.25">
      <c r="A3297" s="81"/>
      <c r="B3297" s="92"/>
      <c r="C3297" s="92"/>
      <c r="D3297" s="77"/>
      <c r="E3297" s="185"/>
    </row>
    <row r="3298" spans="1:5" x14ac:dyDescent="0.25">
      <c r="A3298" s="85" t="s">
        <v>555</v>
      </c>
      <c r="B3298" s="86">
        <v>186730</v>
      </c>
      <c r="C3298" s="86">
        <v>186730</v>
      </c>
      <c r="D3298" s="86">
        <v>85698.19</v>
      </c>
      <c r="E3298" s="181">
        <f t="shared" si="57"/>
        <v>45.894173405451724</v>
      </c>
    </row>
    <row r="3299" spans="1:5" x14ac:dyDescent="0.25">
      <c r="A3299" s="74" t="s">
        <v>556</v>
      </c>
      <c r="B3299" s="75">
        <v>186730</v>
      </c>
      <c r="C3299" s="75">
        <v>186730</v>
      </c>
      <c r="D3299" s="75">
        <v>85698.19</v>
      </c>
      <c r="E3299" s="182">
        <f t="shared" si="57"/>
        <v>45.894173405451724</v>
      </c>
    </row>
    <row r="3300" spans="1:5" s="2" customFormat="1" x14ac:dyDescent="0.25">
      <c r="A3300" s="87" t="s">
        <v>195</v>
      </c>
      <c r="B3300" s="88">
        <v>151730</v>
      </c>
      <c r="C3300" s="88">
        <v>151730</v>
      </c>
      <c r="D3300" s="88">
        <v>60577.03</v>
      </c>
      <c r="E3300" s="183">
        <f t="shared" si="57"/>
        <v>39.924227245765501</v>
      </c>
    </row>
    <row r="3301" spans="1:5" s="2" customFormat="1" x14ac:dyDescent="0.25">
      <c r="A3301" s="87" t="s">
        <v>198</v>
      </c>
      <c r="B3301" s="88">
        <v>35000</v>
      </c>
      <c r="C3301" s="88">
        <v>35000</v>
      </c>
      <c r="D3301" s="88">
        <v>25121.16</v>
      </c>
      <c r="E3301" s="183">
        <f t="shared" si="57"/>
        <v>71.774742857142854</v>
      </c>
    </row>
    <row r="3302" spans="1:5" s="2" customFormat="1" x14ac:dyDescent="0.25">
      <c r="A3302" s="87"/>
      <c r="B3302" s="88"/>
      <c r="C3302" s="88"/>
      <c r="D3302" s="88"/>
      <c r="E3302" s="183"/>
    </row>
    <row r="3303" spans="1:5" x14ac:dyDescent="0.25">
      <c r="A3303" s="74" t="s">
        <v>378</v>
      </c>
      <c r="B3303" s="75">
        <v>186730</v>
      </c>
      <c r="C3303" s="75">
        <v>186730</v>
      </c>
      <c r="D3303" s="75">
        <v>85698.19</v>
      </c>
      <c r="E3303" s="182">
        <f t="shared" si="57"/>
        <v>45.894173405451724</v>
      </c>
    </row>
    <row r="3304" spans="1:5" x14ac:dyDescent="0.25">
      <c r="A3304" s="78" t="s">
        <v>379</v>
      </c>
      <c r="B3304" s="79">
        <v>154230</v>
      </c>
      <c r="C3304" s="79">
        <v>154230</v>
      </c>
      <c r="D3304" s="79">
        <v>76885.69</v>
      </c>
      <c r="E3304" s="184">
        <f t="shared" si="57"/>
        <v>49.851319457952407</v>
      </c>
    </row>
    <row r="3305" spans="1:5" s="2" customFormat="1" x14ac:dyDescent="0.25">
      <c r="A3305" s="87" t="s">
        <v>195</v>
      </c>
      <c r="B3305" s="88">
        <v>119230</v>
      </c>
      <c r="C3305" s="88">
        <v>119230</v>
      </c>
      <c r="D3305" s="88">
        <v>51764.53</v>
      </c>
      <c r="E3305" s="183">
        <f t="shared" si="57"/>
        <v>43.415692359305538</v>
      </c>
    </row>
    <row r="3306" spans="1:5" x14ac:dyDescent="0.25">
      <c r="A3306" s="80" t="s">
        <v>45</v>
      </c>
      <c r="B3306" s="75">
        <v>59850</v>
      </c>
      <c r="C3306" s="75">
        <v>59850</v>
      </c>
      <c r="D3306" s="75">
        <v>25605.94</v>
      </c>
      <c r="E3306" s="182">
        <f t="shared" si="57"/>
        <v>42.783525480367587</v>
      </c>
    </row>
    <row r="3307" spans="1:5" x14ac:dyDescent="0.25">
      <c r="A3307" s="81" t="s">
        <v>49</v>
      </c>
      <c r="B3307" s="92"/>
      <c r="C3307" s="92"/>
      <c r="D3307" s="77">
        <v>25605.94</v>
      </c>
      <c r="E3307" s="185"/>
    </row>
    <row r="3308" spans="1:5" x14ac:dyDescent="0.25">
      <c r="A3308" s="80" t="s">
        <v>52</v>
      </c>
      <c r="B3308" s="75">
        <v>58050</v>
      </c>
      <c r="C3308" s="75">
        <v>58050</v>
      </c>
      <c r="D3308" s="75">
        <v>26158.59</v>
      </c>
      <c r="E3308" s="182">
        <f t="shared" si="57"/>
        <v>45.062170542635663</v>
      </c>
    </row>
    <row r="3309" spans="1:5" x14ac:dyDescent="0.25">
      <c r="A3309" s="81" t="s">
        <v>54</v>
      </c>
      <c r="B3309" s="92"/>
      <c r="C3309" s="92"/>
      <c r="D3309" s="77">
        <v>929.9</v>
      </c>
      <c r="E3309" s="185"/>
    </row>
    <row r="3310" spans="1:5" x14ac:dyDescent="0.25">
      <c r="A3310" s="81" t="s">
        <v>56</v>
      </c>
      <c r="B3310" s="92"/>
      <c r="C3310" s="92"/>
      <c r="D3310" s="77">
        <v>1640.75</v>
      </c>
      <c r="E3310" s="185"/>
    </row>
    <row r="3311" spans="1:5" x14ac:dyDescent="0.25">
      <c r="A3311" s="81" t="s">
        <v>59</v>
      </c>
      <c r="B3311" s="92"/>
      <c r="C3311" s="92"/>
      <c r="D3311" s="77">
        <v>12669.39</v>
      </c>
      <c r="E3311" s="185"/>
    </row>
    <row r="3312" spans="1:5" x14ac:dyDescent="0.25">
      <c r="A3312" s="81" t="s">
        <v>66</v>
      </c>
      <c r="B3312" s="92"/>
      <c r="C3312" s="92"/>
      <c r="D3312" s="77">
        <v>5.48</v>
      </c>
      <c r="E3312" s="185"/>
    </row>
    <row r="3313" spans="1:5" x14ac:dyDescent="0.25">
      <c r="A3313" s="81" t="s">
        <v>68</v>
      </c>
      <c r="B3313" s="92"/>
      <c r="C3313" s="92"/>
      <c r="D3313" s="77">
        <v>766.5</v>
      </c>
      <c r="E3313" s="185"/>
    </row>
    <row r="3314" spans="1:5" x14ac:dyDescent="0.25">
      <c r="A3314" s="81" t="s">
        <v>74</v>
      </c>
      <c r="B3314" s="92"/>
      <c r="C3314" s="92"/>
      <c r="D3314" s="77">
        <v>772.5</v>
      </c>
      <c r="E3314" s="185"/>
    </row>
    <row r="3315" spans="1:5" x14ac:dyDescent="0.25">
      <c r="A3315" s="81" t="s">
        <v>78</v>
      </c>
      <c r="B3315" s="92"/>
      <c r="C3315" s="92"/>
      <c r="D3315" s="77">
        <v>9374.07</v>
      </c>
      <c r="E3315" s="185"/>
    </row>
    <row r="3316" spans="1:5" x14ac:dyDescent="0.25">
      <c r="A3316" s="80" t="s">
        <v>102</v>
      </c>
      <c r="B3316" s="75">
        <v>1330</v>
      </c>
      <c r="C3316" s="75">
        <v>1330</v>
      </c>
      <c r="D3316" s="75">
        <v>0</v>
      </c>
      <c r="E3316" s="182">
        <f t="shared" si="57"/>
        <v>0</v>
      </c>
    </row>
    <row r="3317" spans="1:5" s="2" customFormat="1" x14ac:dyDescent="0.25">
      <c r="A3317" s="87" t="s">
        <v>198</v>
      </c>
      <c r="B3317" s="88">
        <v>35000</v>
      </c>
      <c r="C3317" s="88">
        <v>35000</v>
      </c>
      <c r="D3317" s="88">
        <v>25121.16</v>
      </c>
      <c r="E3317" s="183">
        <f t="shared" si="57"/>
        <v>71.774742857142854</v>
      </c>
    </row>
    <row r="3318" spans="1:5" x14ac:dyDescent="0.25">
      <c r="A3318" s="80" t="s">
        <v>52</v>
      </c>
      <c r="B3318" s="75">
        <v>29500</v>
      </c>
      <c r="C3318" s="75">
        <v>29500</v>
      </c>
      <c r="D3318" s="75">
        <v>23858.16</v>
      </c>
      <c r="E3318" s="182">
        <f t="shared" si="57"/>
        <v>80.875118644067797</v>
      </c>
    </row>
    <row r="3319" spans="1:5" x14ac:dyDescent="0.25">
      <c r="A3319" s="81" t="s">
        <v>55</v>
      </c>
      <c r="B3319" s="92"/>
      <c r="C3319" s="92"/>
      <c r="D3319" s="77">
        <v>302.86</v>
      </c>
      <c r="E3319" s="185"/>
    </row>
    <row r="3320" spans="1:5" x14ac:dyDescent="0.25">
      <c r="A3320" s="81" t="s">
        <v>64</v>
      </c>
      <c r="B3320" s="92"/>
      <c r="C3320" s="92"/>
      <c r="D3320" s="77">
        <v>9897.7900000000009</v>
      </c>
      <c r="E3320" s="185"/>
    </row>
    <row r="3321" spans="1:5" x14ac:dyDescent="0.25">
      <c r="A3321" s="81" t="s">
        <v>66</v>
      </c>
      <c r="B3321" s="92"/>
      <c r="C3321" s="92"/>
      <c r="D3321" s="77">
        <v>13657.51</v>
      </c>
      <c r="E3321" s="185"/>
    </row>
    <row r="3322" spans="1:5" x14ac:dyDescent="0.25">
      <c r="A3322" s="80" t="s">
        <v>117</v>
      </c>
      <c r="B3322" s="75">
        <v>5500</v>
      </c>
      <c r="C3322" s="75">
        <v>5500</v>
      </c>
      <c r="D3322" s="75">
        <v>1263</v>
      </c>
      <c r="E3322" s="182">
        <f t="shared" si="57"/>
        <v>22.963636363636365</v>
      </c>
    </row>
    <row r="3323" spans="1:5" x14ac:dyDescent="0.25">
      <c r="A3323" s="81" t="s">
        <v>121</v>
      </c>
      <c r="B3323" s="92"/>
      <c r="C3323" s="92"/>
      <c r="D3323" s="77">
        <v>1263</v>
      </c>
      <c r="E3323" s="185"/>
    </row>
    <row r="3324" spans="1:5" x14ac:dyDescent="0.25">
      <c r="A3324" s="78" t="s">
        <v>557</v>
      </c>
      <c r="B3324" s="79">
        <v>32500</v>
      </c>
      <c r="C3324" s="79">
        <v>32500</v>
      </c>
      <c r="D3324" s="79">
        <v>8812.5</v>
      </c>
      <c r="E3324" s="184">
        <f t="shared" si="57"/>
        <v>27.115384615384613</v>
      </c>
    </row>
    <row r="3325" spans="1:5" s="2" customFormat="1" x14ac:dyDescent="0.25">
      <c r="A3325" s="87" t="s">
        <v>195</v>
      </c>
      <c r="B3325" s="88">
        <v>32500</v>
      </c>
      <c r="C3325" s="88">
        <v>32500</v>
      </c>
      <c r="D3325" s="88">
        <v>8812.5</v>
      </c>
      <c r="E3325" s="183">
        <f t="shared" ref="E3325:E3388" si="58">D3325/C3325*100</f>
        <v>27.115384615384613</v>
      </c>
    </row>
    <row r="3326" spans="1:5" x14ac:dyDescent="0.25">
      <c r="A3326" s="80" t="s">
        <v>52</v>
      </c>
      <c r="B3326" s="75">
        <v>32500</v>
      </c>
      <c r="C3326" s="75">
        <v>32500</v>
      </c>
      <c r="D3326" s="75">
        <v>8812.5</v>
      </c>
      <c r="E3326" s="182">
        <f t="shared" si="58"/>
        <v>27.115384615384613</v>
      </c>
    </row>
    <row r="3327" spans="1:5" x14ac:dyDescent="0.25">
      <c r="A3327" s="81" t="s">
        <v>72</v>
      </c>
      <c r="B3327" s="92"/>
      <c r="C3327" s="92"/>
      <c r="D3327" s="77">
        <v>8812.5</v>
      </c>
      <c r="E3327" s="185"/>
    </row>
    <row r="3328" spans="1:5" x14ac:dyDescent="0.25">
      <c r="A3328" s="81"/>
      <c r="B3328" s="92"/>
      <c r="C3328" s="92"/>
      <c r="D3328" s="77"/>
      <c r="E3328" s="185"/>
    </row>
    <row r="3329" spans="1:5" x14ac:dyDescent="0.25">
      <c r="A3329" s="81"/>
      <c r="B3329" s="92"/>
      <c r="C3329" s="92"/>
      <c r="D3329" s="77"/>
      <c r="E3329" s="185"/>
    </row>
    <row r="3330" spans="1:5" x14ac:dyDescent="0.25">
      <c r="A3330" s="81"/>
      <c r="B3330" s="92"/>
      <c r="C3330" s="92"/>
      <c r="D3330" s="77"/>
      <c r="E3330" s="185"/>
    </row>
    <row r="3331" spans="1:5" x14ac:dyDescent="0.25">
      <c r="A3331" s="81"/>
      <c r="B3331" s="92"/>
      <c r="C3331" s="92"/>
      <c r="D3331" s="77"/>
      <c r="E3331" s="185"/>
    </row>
    <row r="3332" spans="1:5" x14ac:dyDescent="0.25">
      <c r="A3332" s="81"/>
      <c r="B3332" s="92"/>
      <c r="C3332" s="92"/>
      <c r="D3332" s="77"/>
      <c r="E3332" s="185"/>
    </row>
    <row r="3333" spans="1:5" x14ac:dyDescent="0.25">
      <c r="A3333" s="81"/>
      <c r="B3333" s="92"/>
      <c r="C3333" s="92"/>
      <c r="D3333" s="77"/>
      <c r="E3333" s="185"/>
    </row>
    <row r="3334" spans="1:5" x14ac:dyDescent="0.25">
      <c r="A3334" s="81"/>
      <c r="B3334" s="92"/>
      <c r="C3334" s="92"/>
      <c r="D3334" s="77"/>
      <c r="E3334" s="185"/>
    </row>
    <row r="3335" spans="1:5" x14ac:dyDescent="0.25">
      <c r="A3335" s="81"/>
      <c r="B3335" s="92"/>
      <c r="C3335" s="92"/>
      <c r="D3335" s="77"/>
      <c r="E3335" s="185"/>
    </row>
    <row r="3336" spans="1:5" x14ac:dyDescent="0.25">
      <c r="A3336" s="81"/>
      <c r="B3336" s="92"/>
      <c r="C3336" s="92"/>
      <c r="D3336" s="77"/>
      <c r="E3336" s="185"/>
    </row>
    <row r="3337" spans="1:5" x14ac:dyDescent="0.25">
      <c r="A3337" s="85" t="s">
        <v>263</v>
      </c>
      <c r="B3337" s="86">
        <v>6983387</v>
      </c>
      <c r="C3337" s="86">
        <v>6830387</v>
      </c>
      <c r="D3337" s="86">
        <v>6079357.0700000003</v>
      </c>
      <c r="E3337" s="181">
        <f t="shared" si="58"/>
        <v>89.004577193063881</v>
      </c>
    </row>
    <row r="3338" spans="1:5" x14ac:dyDescent="0.25">
      <c r="A3338" s="74" t="s">
        <v>264</v>
      </c>
      <c r="B3338" s="75">
        <v>6983387</v>
      </c>
      <c r="C3338" s="75">
        <v>6830387</v>
      </c>
      <c r="D3338" s="75">
        <v>6079357.0700000003</v>
      </c>
      <c r="E3338" s="182">
        <f t="shared" si="58"/>
        <v>89.004577193063881</v>
      </c>
    </row>
    <row r="3339" spans="1:5" s="2" customFormat="1" x14ac:dyDescent="0.25">
      <c r="A3339" s="87" t="s">
        <v>195</v>
      </c>
      <c r="B3339" s="88">
        <v>6975357</v>
      </c>
      <c r="C3339" s="88">
        <v>6822357</v>
      </c>
      <c r="D3339" s="88">
        <v>6071557.0700000003</v>
      </c>
      <c r="E3339" s="183">
        <f t="shared" si="58"/>
        <v>88.995006711023777</v>
      </c>
    </row>
    <row r="3340" spans="1:5" s="2" customFormat="1" x14ac:dyDescent="0.25">
      <c r="A3340" s="87" t="s">
        <v>202</v>
      </c>
      <c r="B3340" s="88">
        <v>8030</v>
      </c>
      <c r="C3340" s="88">
        <v>8030</v>
      </c>
      <c r="D3340" s="88">
        <v>7800</v>
      </c>
      <c r="E3340" s="183">
        <f t="shared" si="58"/>
        <v>97.135740971357407</v>
      </c>
    </row>
    <row r="3341" spans="1:5" s="2" customFormat="1" x14ac:dyDescent="0.25">
      <c r="A3341" s="87"/>
      <c r="B3341" s="88"/>
      <c r="C3341" s="88"/>
      <c r="D3341" s="88"/>
      <c r="E3341" s="183"/>
    </row>
    <row r="3342" spans="1:5" ht="13.5" customHeight="1" x14ac:dyDescent="0.25">
      <c r="A3342" s="74" t="s">
        <v>378</v>
      </c>
      <c r="B3342" s="75">
        <v>6691657</v>
      </c>
      <c r="C3342" s="75">
        <v>6538657</v>
      </c>
      <c r="D3342" s="75">
        <v>5788846.9000000004</v>
      </c>
      <c r="E3342" s="182">
        <f t="shared" si="58"/>
        <v>88.532658923690306</v>
      </c>
    </row>
    <row r="3343" spans="1:5" ht="13.5" customHeight="1" x14ac:dyDescent="0.25">
      <c r="A3343" s="78" t="s">
        <v>379</v>
      </c>
      <c r="B3343" s="79">
        <v>6174632</v>
      </c>
      <c r="C3343" s="79">
        <v>6016632</v>
      </c>
      <c r="D3343" s="79">
        <v>5392630.4699999997</v>
      </c>
      <c r="E3343" s="184">
        <f t="shared" si="58"/>
        <v>89.628723677964672</v>
      </c>
    </row>
    <row r="3344" spans="1:5" s="2" customFormat="1" ht="13.5" customHeight="1" x14ac:dyDescent="0.25">
      <c r="A3344" s="87" t="s">
        <v>195</v>
      </c>
      <c r="B3344" s="88">
        <v>6166602</v>
      </c>
      <c r="C3344" s="88">
        <v>6008602</v>
      </c>
      <c r="D3344" s="88">
        <v>5384830.4699999997</v>
      </c>
      <c r="E3344" s="183">
        <f t="shared" si="58"/>
        <v>89.618691169759614</v>
      </c>
    </row>
    <row r="3345" spans="1:5" ht="13.5" customHeight="1" x14ac:dyDescent="0.25">
      <c r="A3345" s="80" t="s">
        <v>45</v>
      </c>
      <c r="B3345" s="75">
        <v>5784201</v>
      </c>
      <c r="C3345" s="75">
        <v>5626201</v>
      </c>
      <c r="D3345" s="75">
        <v>5065178.7699999996</v>
      </c>
      <c r="E3345" s="182">
        <f t="shared" si="58"/>
        <v>90.028400513952477</v>
      </c>
    </row>
    <row r="3346" spans="1:5" ht="13.5" customHeight="1" x14ac:dyDescent="0.25">
      <c r="A3346" s="81" t="s">
        <v>47</v>
      </c>
      <c r="B3346" s="92"/>
      <c r="C3346" s="92"/>
      <c r="D3346" s="77">
        <v>3951031.56</v>
      </c>
      <c r="E3346" s="185"/>
    </row>
    <row r="3347" spans="1:5" ht="13.5" customHeight="1" x14ac:dyDescent="0.25">
      <c r="A3347" s="81" t="s">
        <v>182</v>
      </c>
      <c r="B3347" s="92"/>
      <c r="C3347" s="92"/>
      <c r="D3347" s="77">
        <v>52145.56</v>
      </c>
      <c r="E3347" s="185"/>
    </row>
    <row r="3348" spans="1:5" ht="13.5" customHeight="1" x14ac:dyDescent="0.25">
      <c r="A3348" s="81" t="s">
        <v>49</v>
      </c>
      <c r="B3348" s="92"/>
      <c r="C3348" s="92"/>
      <c r="D3348" s="77">
        <v>461770.84</v>
      </c>
      <c r="E3348" s="185"/>
    </row>
    <row r="3349" spans="1:5" ht="13.5" customHeight="1" x14ac:dyDescent="0.25">
      <c r="A3349" s="81" t="s">
        <v>51</v>
      </c>
      <c r="B3349" s="92"/>
      <c r="C3349" s="92"/>
      <c r="D3349" s="77">
        <v>600230.81000000006</v>
      </c>
      <c r="E3349" s="185"/>
    </row>
    <row r="3350" spans="1:5" ht="13.5" customHeight="1" x14ac:dyDescent="0.25">
      <c r="A3350" s="80" t="s">
        <v>52</v>
      </c>
      <c r="B3350" s="75">
        <v>381051</v>
      </c>
      <c r="C3350" s="75">
        <v>381051</v>
      </c>
      <c r="D3350" s="75">
        <v>319651.7</v>
      </c>
      <c r="E3350" s="182">
        <f t="shared" si="58"/>
        <v>83.886855040401414</v>
      </c>
    </row>
    <row r="3351" spans="1:5" ht="13.5" customHeight="1" x14ac:dyDescent="0.25">
      <c r="A3351" s="81" t="s">
        <v>54</v>
      </c>
      <c r="B3351" s="92"/>
      <c r="C3351" s="92"/>
      <c r="D3351" s="77">
        <v>904.2</v>
      </c>
      <c r="E3351" s="185"/>
    </row>
    <row r="3352" spans="1:5" ht="13.5" customHeight="1" x14ac:dyDescent="0.25">
      <c r="A3352" s="81" t="s">
        <v>55</v>
      </c>
      <c r="B3352" s="92"/>
      <c r="C3352" s="92"/>
      <c r="D3352" s="77">
        <v>312549.67</v>
      </c>
      <c r="E3352" s="185"/>
    </row>
    <row r="3353" spans="1:5" ht="13.5" customHeight="1" x14ac:dyDescent="0.25">
      <c r="A3353" s="81" t="s">
        <v>56</v>
      </c>
      <c r="B3353" s="92"/>
      <c r="C3353" s="92"/>
      <c r="D3353" s="77">
        <v>3986</v>
      </c>
      <c r="E3353" s="185"/>
    </row>
    <row r="3354" spans="1:5" ht="13.5" customHeight="1" x14ac:dyDescent="0.25">
      <c r="A3354" s="81" t="s">
        <v>59</v>
      </c>
      <c r="B3354" s="92"/>
      <c r="C3354" s="92"/>
      <c r="D3354" s="77">
        <v>2205.83</v>
      </c>
      <c r="E3354" s="185"/>
    </row>
    <row r="3355" spans="1:5" ht="13.5" customHeight="1" x14ac:dyDescent="0.25">
      <c r="A3355" s="81" t="s">
        <v>66</v>
      </c>
      <c r="B3355" s="92"/>
      <c r="C3355" s="92"/>
      <c r="D3355" s="77">
        <v>6</v>
      </c>
      <c r="E3355" s="185"/>
    </row>
    <row r="3356" spans="1:5" ht="13.5" customHeight="1" x14ac:dyDescent="0.25">
      <c r="A3356" s="80" t="s">
        <v>102</v>
      </c>
      <c r="B3356" s="75">
        <v>1350</v>
      </c>
      <c r="C3356" s="75">
        <v>1350</v>
      </c>
      <c r="D3356" s="75">
        <v>0</v>
      </c>
      <c r="E3356" s="182">
        <f t="shared" si="58"/>
        <v>0</v>
      </c>
    </row>
    <row r="3357" spans="1:5" s="2" customFormat="1" ht="13.5" customHeight="1" x14ac:dyDescent="0.25">
      <c r="A3357" s="87" t="s">
        <v>202</v>
      </c>
      <c r="B3357" s="88">
        <v>8030</v>
      </c>
      <c r="C3357" s="88">
        <v>8030</v>
      </c>
      <c r="D3357" s="88">
        <v>7800</v>
      </c>
      <c r="E3357" s="183">
        <f t="shared" si="58"/>
        <v>97.135740971357407</v>
      </c>
    </row>
    <row r="3358" spans="1:5" ht="13.5" customHeight="1" x14ac:dyDescent="0.25">
      <c r="A3358" s="80" t="s">
        <v>45</v>
      </c>
      <c r="B3358" s="75">
        <v>8030</v>
      </c>
      <c r="C3358" s="75">
        <v>8030</v>
      </c>
      <c r="D3358" s="75">
        <v>7800</v>
      </c>
      <c r="E3358" s="182">
        <f t="shared" si="58"/>
        <v>97.135740971357407</v>
      </c>
    </row>
    <row r="3359" spans="1:5" ht="13.5" customHeight="1" x14ac:dyDescent="0.25">
      <c r="A3359" s="81" t="s">
        <v>47</v>
      </c>
      <c r="B3359" s="92"/>
      <c r="C3359" s="92"/>
      <c r="D3359" s="77">
        <v>7800</v>
      </c>
      <c r="E3359" s="185"/>
    </row>
    <row r="3360" spans="1:5" ht="13.5" customHeight="1" x14ac:dyDescent="0.25">
      <c r="A3360" s="78" t="s">
        <v>558</v>
      </c>
      <c r="B3360" s="79">
        <v>517025</v>
      </c>
      <c r="C3360" s="79">
        <v>522025</v>
      </c>
      <c r="D3360" s="79">
        <v>396216.43</v>
      </c>
      <c r="E3360" s="184">
        <f t="shared" si="58"/>
        <v>75.899895598869776</v>
      </c>
    </row>
    <row r="3361" spans="1:5" s="2" customFormat="1" ht="13.5" customHeight="1" x14ac:dyDescent="0.25">
      <c r="A3361" s="87" t="s">
        <v>195</v>
      </c>
      <c r="B3361" s="88">
        <v>517025</v>
      </c>
      <c r="C3361" s="88">
        <v>522025</v>
      </c>
      <c r="D3361" s="88">
        <v>396216.43</v>
      </c>
      <c r="E3361" s="183">
        <f t="shared" si="58"/>
        <v>75.899895598869776</v>
      </c>
    </row>
    <row r="3362" spans="1:5" ht="13.5" customHeight="1" x14ac:dyDescent="0.25">
      <c r="A3362" s="80" t="s">
        <v>52</v>
      </c>
      <c r="B3362" s="75">
        <v>495000</v>
      </c>
      <c r="C3362" s="75">
        <v>495000</v>
      </c>
      <c r="D3362" s="75">
        <v>369988.26</v>
      </c>
      <c r="E3362" s="182">
        <f t="shared" si="58"/>
        <v>74.745103030303028</v>
      </c>
    </row>
    <row r="3363" spans="1:5" ht="13.5" customHeight="1" x14ac:dyDescent="0.25">
      <c r="A3363" s="81" t="s">
        <v>68</v>
      </c>
      <c r="B3363" s="92"/>
      <c r="C3363" s="92"/>
      <c r="D3363" s="77">
        <v>5806.51</v>
      </c>
      <c r="E3363" s="185"/>
    </row>
    <row r="3364" spans="1:5" ht="13.5" customHeight="1" x14ac:dyDescent="0.25">
      <c r="A3364" s="81" t="s">
        <v>73</v>
      </c>
      <c r="B3364" s="92"/>
      <c r="C3364" s="92"/>
      <c r="D3364" s="77">
        <v>1012.5</v>
      </c>
      <c r="E3364" s="185"/>
    </row>
    <row r="3365" spans="1:5" ht="13.5" customHeight="1" x14ac:dyDescent="0.25">
      <c r="A3365" s="81" t="s">
        <v>74</v>
      </c>
      <c r="B3365" s="92"/>
      <c r="C3365" s="92"/>
      <c r="D3365" s="77">
        <v>356160.48</v>
      </c>
      <c r="E3365" s="185"/>
    </row>
    <row r="3366" spans="1:5" ht="13.5" customHeight="1" x14ac:dyDescent="0.25">
      <c r="A3366" s="81" t="s">
        <v>82</v>
      </c>
      <c r="B3366" s="92"/>
      <c r="C3366" s="92"/>
      <c r="D3366" s="77">
        <v>4462</v>
      </c>
      <c r="E3366" s="185"/>
    </row>
    <row r="3367" spans="1:5" ht="13.5" customHeight="1" x14ac:dyDescent="0.25">
      <c r="A3367" s="81" t="s">
        <v>83</v>
      </c>
      <c r="B3367" s="92"/>
      <c r="C3367" s="92"/>
      <c r="D3367" s="77">
        <v>2546.77</v>
      </c>
      <c r="E3367" s="185"/>
    </row>
    <row r="3368" spans="1:5" ht="13.5" customHeight="1" x14ac:dyDescent="0.25">
      <c r="A3368" s="80" t="s">
        <v>84</v>
      </c>
      <c r="B3368" s="75">
        <v>22025</v>
      </c>
      <c r="C3368" s="75">
        <v>27025</v>
      </c>
      <c r="D3368" s="75">
        <v>26228.17</v>
      </c>
      <c r="E3368" s="182">
        <f t="shared" si="58"/>
        <v>97.051507863089725</v>
      </c>
    </row>
    <row r="3369" spans="1:5" ht="13.5" customHeight="1" x14ac:dyDescent="0.25">
      <c r="A3369" s="81" t="s">
        <v>87</v>
      </c>
      <c r="B3369" s="92"/>
      <c r="C3369" s="92"/>
      <c r="D3369" s="77">
        <v>26039.42</v>
      </c>
      <c r="E3369" s="185"/>
    </row>
    <row r="3370" spans="1:5" ht="13.5" customHeight="1" x14ac:dyDescent="0.25">
      <c r="A3370" s="81" t="s">
        <v>88</v>
      </c>
      <c r="B3370" s="92"/>
      <c r="C3370" s="92"/>
      <c r="D3370" s="77">
        <v>174.63</v>
      </c>
      <c r="E3370" s="185"/>
    </row>
    <row r="3371" spans="1:5" ht="13.5" customHeight="1" x14ac:dyDescent="0.25">
      <c r="A3371" s="81" t="s">
        <v>89</v>
      </c>
      <c r="B3371" s="92"/>
      <c r="C3371" s="92"/>
      <c r="D3371" s="77">
        <v>14.12</v>
      </c>
      <c r="E3371" s="185"/>
    </row>
    <row r="3372" spans="1:5" ht="13.5" customHeight="1" x14ac:dyDescent="0.25">
      <c r="A3372" s="81"/>
      <c r="B3372" s="92"/>
      <c r="C3372" s="92"/>
      <c r="D3372" s="77"/>
      <c r="E3372" s="185"/>
    </row>
    <row r="3373" spans="1:5" ht="13.5" customHeight="1" x14ac:dyDescent="0.25">
      <c r="A3373" s="74" t="s">
        <v>559</v>
      </c>
      <c r="B3373" s="75">
        <v>291730</v>
      </c>
      <c r="C3373" s="75">
        <v>291730</v>
      </c>
      <c r="D3373" s="75">
        <v>290510.17</v>
      </c>
      <c r="E3373" s="182">
        <f t="shared" si="58"/>
        <v>99.581863366811774</v>
      </c>
    </row>
    <row r="3374" spans="1:5" ht="13.5" customHeight="1" x14ac:dyDescent="0.25">
      <c r="A3374" s="78" t="s">
        <v>560</v>
      </c>
      <c r="B3374" s="79">
        <v>34630</v>
      </c>
      <c r="C3374" s="79">
        <v>34630</v>
      </c>
      <c r="D3374" s="79">
        <v>34385.07</v>
      </c>
      <c r="E3374" s="184">
        <f t="shared" si="58"/>
        <v>99.292723072480499</v>
      </c>
    </row>
    <row r="3375" spans="1:5" s="2" customFormat="1" ht="13.5" customHeight="1" x14ac:dyDescent="0.25">
      <c r="A3375" s="87" t="s">
        <v>195</v>
      </c>
      <c r="B3375" s="88">
        <v>34630</v>
      </c>
      <c r="C3375" s="88">
        <v>34630</v>
      </c>
      <c r="D3375" s="88">
        <v>34385.07</v>
      </c>
      <c r="E3375" s="183">
        <f t="shared" si="58"/>
        <v>99.292723072480499</v>
      </c>
    </row>
    <row r="3376" spans="1:5" ht="13.5" customHeight="1" x14ac:dyDescent="0.25">
      <c r="A3376" s="80" t="s">
        <v>84</v>
      </c>
      <c r="B3376" s="75">
        <v>1750</v>
      </c>
      <c r="C3376" s="75">
        <v>1750</v>
      </c>
      <c r="D3376" s="75">
        <v>1656.11</v>
      </c>
      <c r="E3376" s="182">
        <f t="shared" si="58"/>
        <v>94.634857142857129</v>
      </c>
    </row>
    <row r="3377" spans="1:5" ht="13.5" customHeight="1" x14ac:dyDescent="0.25">
      <c r="A3377" s="81" t="s">
        <v>471</v>
      </c>
      <c r="B3377" s="92"/>
      <c r="C3377" s="92"/>
      <c r="D3377" s="77">
        <v>1656.11</v>
      </c>
      <c r="E3377" s="185"/>
    </row>
    <row r="3378" spans="1:5" x14ac:dyDescent="0.25">
      <c r="A3378" s="80" t="s">
        <v>149</v>
      </c>
      <c r="B3378" s="75">
        <v>32880</v>
      </c>
      <c r="C3378" s="75">
        <v>32880</v>
      </c>
      <c r="D3378" s="75">
        <v>32728.959999999999</v>
      </c>
      <c r="E3378" s="182">
        <f t="shared" si="58"/>
        <v>99.540632603406323</v>
      </c>
    </row>
    <row r="3379" spans="1:5" x14ac:dyDescent="0.25">
      <c r="A3379" s="81" t="s">
        <v>300</v>
      </c>
      <c r="B3379" s="92"/>
      <c r="C3379" s="92"/>
      <c r="D3379" s="77">
        <v>32728.959999999999</v>
      </c>
      <c r="E3379" s="185"/>
    </row>
    <row r="3380" spans="1:5" x14ac:dyDescent="0.25">
      <c r="A3380" s="78" t="s">
        <v>561</v>
      </c>
      <c r="B3380" s="79">
        <v>125400</v>
      </c>
      <c r="C3380" s="79">
        <v>125400</v>
      </c>
      <c r="D3380" s="79">
        <v>124925.56</v>
      </c>
      <c r="E3380" s="184">
        <f t="shared" si="58"/>
        <v>99.621658692185008</v>
      </c>
    </row>
    <row r="3381" spans="1:5" s="2" customFormat="1" x14ac:dyDescent="0.25">
      <c r="A3381" s="87" t="s">
        <v>195</v>
      </c>
      <c r="B3381" s="88">
        <v>125400</v>
      </c>
      <c r="C3381" s="88">
        <v>125400</v>
      </c>
      <c r="D3381" s="88">
        <v>124925.56</v>
      </c>
      <c r="E3381" s="183">
        <f t="shared" si="58"/>
        <v>99.621658692185008</v>
      </c>
    </row>
    <row r="3382" spans="1:5" x14ac:dyDescent="0.25">
      <c r="A3382" s="80" t="s">
        <v>84</v>
      </c>
      <c r="B3382" s="75">
        <v>9700</v>
      </c>
      <c r="C3382" s="75">
        <v>9700</v>
      </c>
      <c r="D3382" s="75">
        <v>9586.68</v>
      </c>
      <c r="E3382" s="182">
        <f t="shared" si="58"/>
        <v>98.831752577319591</v>
      </c>
    </row>
    <row r="3383" spans="1:5" x14ac:dyDescent="0.25">
      <c r="A3383" s="81" t="s">
        <v>471</v>
      </c>
      <c r="B3383" s="92"/>
      <c r="C3383" s="92"/>
      <c r="D3383" s="77">
        <v>1038.02</v>
      </c>
      <c r="E3383" s="185"/>
    </row>
    <row r="3384" spans="1:5" x14ac:dyDescent="0.25">
      <c r="A3384" s="81" t="s">
        <v>470</v>
      </c>
      <c r="B3384" s="92"/>
      <c r="C3384" s="92"/>
      <c r="D3384" s="77">
        <v>8548.66</v>
      </c>
      <c r="E3384" s="185"/>
    </row>
    <row r="3385" spans="1:5" x14ac:dyDescent="0.25">
      <c r="A3385" s="80" t="s">
        <v>149</v>
      </c>
      <c r="B3385" s="75">
        <v>115700</v>
      </c>
      <c r="C3385" s="75">
        <v>115700</v>
      </c>
      <c r="D3385" s="75">
        <v>115338.88</v>
      </c>
      <c r="E3385" s="182">
        <f t="shared" si="58"/>
        <v>99.687882454624031</v>
      </c>
    </row>
    <row r="3386" spans="1:5" x14ac:dyDescent="0.25">
      <c r="A3386" s="81" t="s">
        <v>300</v>
      </c>
      <c r="B3386" s="92"/>
      <c r="C3386" s="92"/>
      <c r="D3386" s="77">
        <v>21574.48</v>
      </c>
      <c r="E3386" s="185"/>
    </row>
    <row r="3387" spans="1:5" x14ac:dyDescent="0.25">
      <c r="A3387" s="81" t="s">
        <v>151</v>
      </c>
      <c r="B3387" s="92"/>
      <c r="C3387" s="92"/>
      <c r="D3387" s="77">
        <v>93764.4</v>
      </c>
      <c r="E3387" s="185"/>
    </row>
    <row r="3388" spans="1:5" x14ac:dyDescent="0.25">
      <c r="A3388" s="78" t="s">
        <v>562</v>
      </c>
      <c r="B3388" s="79">
        <v>29650</v>
      </c>
      <c r="C3388" s="79">
        <v>29650</v>
      </c>
      <c r="D3388" s="79">
        <v>29393.64</v>
      </c>
      <c r="E3388" s="184">
        <f t="shared" si="58"/>
        <v>99.135379426644178</v>
      </c>
    </row>
    <row r="3389" spans="1:5" s="2" customFormat="1" x14ac:dyDescent="0.25">
      <c r="A3389" s="87" t="s">
        <v>195</v>
      </c>
      <c r="B3389" s="88">
        <v>29650</v>
      </c>
      <c r="C3389" s="88">
        <v>29650</v>
      </c>
      <c r="D3389" s="88">
        <v>29393.64</v>
      </c>
      <c r="E3389" s="183">
        <f t="shared" ref="E3389:E3428" si="59">D3389/C3389*100</f>
        <v>99.135379426644178</v>
      </c>
    </row>
    <row r="3390" spans="1:5" x14ac:dyDescent="0.25">
      <c r="A3390" s="80" t="s">
        <v>84</v>
      </c>
      <c r="B3390" s="75">
        <v>1900</v>
      </c>
      <c r="C3390" s="75">
        <v>1900</v>
      </c>
      <c r="D3390" s="75">
        <v>1773.97</v>
      </c>
      <c r="E3390" s="182">
        <f t="shared" si="59"/>
        <v>93.36684210526316</v>
      </c>
    </row>
    <row r="3391" spans="1:5" x14ac:dyDescent="0.25">
      <c r="A3391" s="81" t="s">
        <v>470</v>
      </c>
      <c r="B3391" s="92"/>
      <c r="C3391" s="92"/>
      <c r="D3391" s="77">
        <v>1773.97</v>
      </c>
      <c r="E3391" s="185"/>
    </row>
    <row r="3392" spans="1:5" x14ac:dyDescent="0.25">
      <c r="A3392" s="80" t="s">
        <v>149</v>
      </c>
      <c r="B3392" s="75">
        <v>27750</v>
      </c>
      <c r="C3392" s="75">
        <v>27750</v>
      </c>
      <c r="D3392" s="75">
        <v>27619.67</v>
      </c>
      <c r="E3392" s="182">
        <f t="shared" si="59"/>
        <v>99.530342342342337</v>
      </c>
    </row>
    <row r="3393" spans="1:5" x14ac:dyDescent="0.25">
      <c r="A3393" s="81" t="s">
        <v>151</v>
      </c>
      <c r="B3393" s="92"/>
      <c r="C3393" s="92"/>
      <c r="D3393" s="77">
        <v>27619.67</v>
      </c>
      <c r="E3393" s="185"/>
    </row>
    <row r="3394" spans="1:5" x14ac:dyDescent="0.25">
      <c r="A3394" s="78" t="s">
        <v>563</v>
      </c>
      <c r="B3394" s="79">
        <v>102050</v>
      </c>
      <c r="C3394" s="79">
        <v>102050</v>
      </c>
      <c r="D3394" s="79">
        <v>101805.9</v>
      </c>
      <c r="E3394" s="184">
        <f t="shared" si="59"/>
        <v>99.760803527682512</v>
      </c>
    </row>
    <row r="3395" spans="1:5" s="2" customFormat="1" x14ac:dyDescent="0.25">
      <c r="A3395" s="87" t="s">
        <v>195</v>
      </c>
      <c r="B3395" s="88">
        <v>102050</v>
      </c>
      <c r="C3395" s="88">
        <v>102050</v>
      </c>
      <c r="D3395" s="88">
        <v>101805.9</v>
      </c>
      <c r="E3395" s="183">
        <f t="shared" si="59"/>
        <v>99.760803527682512</v>
      </c>
    </row>
    <row r="3396" spans="1:5" x14ac:dyDescent="0.25">
      <c r="A3396" s="80" t="s">
        <v>84</v>
      </c>
      <c r="B3396" s="75">
        <v>9000</v>
      </c>
      <c r="C3396" s="75">
        <v>9000</v>
      </c>
      <c r="D3396" s="75">
        <v>8901.7800000000007</v>
      </c>
      <c r="E3396" s="182">
        <f t="shared" si="59"/>
        <v>98.908666666666676</v>
      </c>
    </row>
    <row r="3397" spans="1:5" x14ac:dyDescent="0.25">
      <c r="A3397" s="81" t="s">
        <v>470</v>
      </c>
      <c r="B3397" s="92"/>
      <c r="C3397" s="92"/>
      <c r="D3397" s="77">
        <v>8901.7800000000007</v>
      </c>
      <c r="E3397" s="185"/>
    </row>
    <row r="3398" spans="1:5" x14ac:dyDescent="0.25">
      <c r="A3398" s="80" t="s">
        <v>149</v>
      </c>
      <c r="B3398" s="75">
        <v>93050</v>
      </c>
      <c r="C3398" s="75">
        <v>93050</v>
      </c>
      <c r="D3398" s="75">
        <v>92904.12</v>
      </c>
      <c r="E3398" s="182">
        <f t="shared" si="59"/>
        <v>99.843224073078986</v>
      </c>
    </row>
    <row r="3399" spans="1:5" x14ac:dyDescent="0.25">
      <c r="A3399" s="81" t="s">
        <v>151</v>
      </c>
      <c r="B3399" s="92"/>
      <c r="C3399" s="92"/>
      <c r="D3399" s="77">
        <v>92904.12</v>
      </c>
      <c r="E3399" s="185"/>
    </row>
    <row r="3400" spans="1:5" x14ac:dyDescent="0.25">
      <c r="A3400" s="81"/>
      <c r="B3400" s="92"/>
      <c r="C3400" s="92"/>
      <c r="D3400" s="77"/>
      <c r="E3400" s="185"/>
    </row>
    <row r="3401" spans="1:5" x14ac:dyDescent="0.25">
      <c r="A3401" s="81"/>
      <c r="B3401" s="92"/>
      <c r="C3401" s="92"/>
      <c r="D3401" s="77"/>
      <c r="E3401" s="185"/>
    </row>
    <row r="3402" spans="1:5" x14ac:dyDescent="0.25">
      <c r="A3402" s="81"/>
      <c r="B3402" s="92"/>
      <c r="C3402" s="92"/>
      <c r="D3402" s="77"/>
      <c r="E3402" s="185"/>
    </row>
    <row r="3403" spans="1:5" x14ac:dyDescent="0.25">
      <c r="A3403" s="81"/>
      <c r="B3403" s="92"/>
      <c r="C3403" s="92"/>
      <c r="D3403" s="77"/>
      <c r="E3403" s="185"/>
    </row>
    <row r="3404" spans="1:5" x14ac:dyDescent="0.25">
      <c r="A3404" s="81"/>
      <c r="B3404" s="92"/>
      <c r="C3404" s="92"/>
      <c r="D3404" s="77"/>
      <c r="E3404" s="185"/>
    </row>
    <row r="3405" spans="1:5" x14ac:dyDescent="0.25">
      <c r="A3405" s="81"/>
      <c r="B3405" s="92"/>
      <c r="C3405" s="92"/>
      <c r="D3405" s="77"/>
      <c r="E3405" s="185"/>
    </row>
    <row r="3406" spans="1:5" x14ac:dyDescent="0.25">
      <c r="A3406" s="81"/>
      <c r="B3406" s="92"/>
      <c r="C3406" s="92"/>
      <c r="D3406" s="77"/>
      <c r="E3406" s="185"/>
    </row>
    <row r="3407" spans="1:5" x14ac:dyDescent="0.25">
      <c r="A3407" s="81"/>
      <c r="B3407" s="92"/>
      <c r="C3407" s="92"/>
      <c r="D3407" s="77"/>
      <c r="E3407" s="185"/>
    </row>
    <row r="3408" spans="1:5" x14ac:dyDescent="0.25">
      <c r="A3408" s="81"/>
      <c r="B3408" s="92"/>
      <c r="C3408" s="92"/>
      <c r="D3408" s="77"/>
      <c r="E3408" s="185"/>
    </row>
    <row r="3409" spans="1:5" x14ac:dyDescent="0.25">
      <c r="A3409" s="81"/>
      <c r="B3409" s="92"/>
      <c r="C3409" s="92"/>
      <c r="D3409" s="77"/>
      <c r="E3409" s="185"/>
    </row>
    <row r="3410" spans="1:5" x14ac:dyDescent="0.25">
      <c r="A3410" s="81"/>
      <c r="B3410" s="92"/>
      <c r="C3410" s="92"/>
      <c r="D3410" s="77"/>
      <c r="E3410" s="185"/>
    </row>
    <row r="3411" spans="1:5" x14ac:dyDescent="0.25">
      <c r="A3411" s="81"/>
      <c r="B3411" s="92"/>
      <c r="C3411" s="92"/>
      <c r="D3411" s="77"/>
      <c r="E3411" s="185"/>
    </row>
    <row r="3412" spans="1:5" x14ac:dyDescent="0.25">
      <c r="A3412" s="81"/>
      <c r="B3412" s="92"/>
      <c r="C3412" s="92"/>
      <c r="D3412" s="77"/>
      <c r="E3412" s="185"/>
    </row>
    <row r="3413" spans="1:5" x14ac:dyDescent="0.25">
      <c r="A3413" s="81"/>
      <c r="B3413" s="92"/>
      <c r="C3413" s="92"/>
      <c r="D3413" s="77"/>
      <c r="E3413" s="185"/>
    </row>
    <row r="3414" spans="1:5" x14ac:dyDescent="0.25">
      <c r="A3414" s="81"/>
      <c r="B3414" s="92"/>
      <c r="C3414" s="92"/>
      <c r="D3414" s="77"/>
      <c r="E3414" s="185"/>
    </row>
    <row r="3415" spans="1:5" x14ac:dyDescent="0.25">
      <c r="A3415" s="81"/>
      <c r="B3415" s="92"/>
      <c r="C3415" s="92"/>
      <c r="D3415" s="77"/>
      <c r="E3415" s="185"/>
    </row>
    <row r="3416" spans="1:5" x14ac:dyDescent="0.25">
      <c r="A3416" s="81"/>
      <c r="B3416" s="92"/>
      <c r="C3416" s="92"/>
      <c r="D3416" s="77"/>
      <c r="E3416" s="185"/>
    </row>
    <row r="3417" spans="1:5" x14ac:dyDescent="0.25">
      <c r="A3417" s="81"/>
      <c r="B3417" s="92"/>
      <c r="C3417" s="92"/>
      <c r="D3417" s="77"/>
      <c r="E3417" s="185"/>
    </row>
    <row r="3418" spans="1:5" x14ac:dyDescent="0.25">
      <c r="A3418" s="81"/>
      <c r="B3418" s="92"/>
      <c r="C3418" s="92"/>
      <c r="D3418" s="77"/>
      <c r="E3418" s="185"/>
    </row>
    <row r="3419" spans="1:5" x14ac:dyDescent="0.25">
      <c r="A3419" s="85" t="s">
        <v>265</v>
      </c>
      <c r="B3419" s="86">
        <v>10285</v>
      </c>
      <c r="C3419" s="86">
        <v>10285</v>
      </c>
      <c r="D3419" s="86">
        <v>5227.1000000000004</v>
      </c>
      <c r="E3419" s="181">
        <f t="shared" si="59"/>
        <v>50.822557122022374</v>
      </c>
    </row>
    <row r="3420" spans="1:5" x14ac:dyDescent="0.25">
      <c r="A3420" s="74" t="s">
        <v>266</v>
      </c>
      <c r="B3420" s="75">
        <v>10285</v>
      </c>
      <c r="C3420" s="75">
        <v>10285</v>
      </c>
      <c r="D3420" s="75">
        <v>5227.1000000000004</v>
      </c>
      <c r="E3420" s="182">
        <f t="shared" si="59"/>
        <v>50.822557122022374</v>
      </c>
    </row>
    <row r="3421" spans="1:5" s="2" customFormat="1" x14ac:dyDescent="0.25">
      <c r="A3421" s="87" t="s">
        <v>195</v>
      </c>
      <c r="B3421" s="88">
        <v>10285</v>
      </c>
      <c r="C3421" s="88">
        <v>10285</v>
      </c>
      <c r="D3421" s="88">
        <v>5227.1000000000004</v>
      </c>
      <c r="E3421" s="183">
        <f t="shared" si="59"/>
        <v>50.822557122022374</v>
      </c>
    </row>
    <row r="3422" spans="1:5" s="2" customFormat="1" x14ac:dyDescent="0.25">
      <c r="A3422" s="87"/>
      <c r="B3422" s="88"/>
      <c r="C3422" s="88"/>
      <c r="D3422" s="88"/>
      <c r="E3422" s="183"/>
    </row>
    <row r="3423" spans="1:5" x14ac:dyDescent="0.25">
      <c r="A3423" s="74" t="s">
        <v>378</v>
      </c>
      <c r="B3423" s="75">
        <v>10285</v>
      </c>
      <c r="C3423" s="75">
        <v>10285</v>
      </c>
      <c r="D3423" s="75">
        <v>5227.1000000000004</v>
      </c>
      <c r="E3423" s="182">
        <f t="shared" si="59"/>
        <v>50.822557122022374</v>
      </c>
    </row>
    <row r="3424" spans="1:5" x14ac:dyDescent="0.25">
      <c r="A3424" s="78" t="s">
        <v>379</v>
      </c>
      <c r="B3424" s="79">
        <v>10285</v>
      </c>
      <c r="C3424" s="79">
        <v>10285</v>
      </c>
      <c r="D3424" s="79">
        <v>5227.1000000000004</v>
      </c>
      <c r="E3424" s="184">
        <f t="shared" si="59"/>
        <v>50.822557122022374</v>
      </c>
    </row>
    <row r="3425" spans="1:6" s="2" customFormat="1" x14ac:dyDescent="0.25">
      <c r="A3425" s="87" t="s">
        <v>195</v>
      </c>
      <c r="B3425" s="88">
        <v>10285</v>
      </c>
      <c r="C3425" s="88">
        <v>10285</v>
      </c>
      <c r="D3425" s="88">
        <v>5227.1000000000004</v>
      </c>
      <c r="E3425" s="183">
        <f t="shared" si="59"/>
        <v>50.822557122022374</v>
      </c>
    </row>
    <row r="3426" spans="1:6" x14ac:dyDescent="0.25">
      <c r="A3426" s="80" t="s">
        <v>45</v>
      </c>
      <c r="B3426" s="75">
        <v>2985</v>
      </c>
      <c r="C3426" s="75">
        <v>2985</v>
      </c>
      <c r="D3426" s="75">
        <v>2582.87</v>
      </c>
      <c r="E3426" s="182">
        <f t="shared" si="59"/>
        <v>86.52830820770518</v>
      </c>
    </row>
    <row r="3427" spans="1:6" x14ac:dyDescent="0.25">
      <c r="A3427" s="81" t="s">
        <v>49</v>
      </c>
      <c r="B3427" s="92"/>
      <c r="C3427" s="92"/>
      <c r="D3427" s="77">
        <v>2582.87</v>
      </c>
      <c r="E3427" s="185"/>
    </row>
    <row r="3428" spans="1:6" x14ac:dyDescent="0.25">
      <c r="A3428" s="80" t="s">
        <v>52</v>
      </c>
      <c r="B3428" s="75">
        <v>7300</v>
      </c>
      <c r="C3428" s="75">
        <v>7300</v>
      </c>
      <c r="D3428" s="75">
        <v>2644.23</v>
      </c>
      <c r="E3428" s="182">
        <f t="shared" si="59"/>
        <v>36.222328767123287</v>
      </c>
    </row>
    <row r="3429" spans="1:6" x14ac:dyDescent="0.25">
      <c r="A3429" s="81" t="s">
        <v>54</v>
      </c>
      <c r="B3429" s="92"/>
      <c r="C3429" s="92"/>
      <c r="D3429" s="77">
        <v>144</v>
      </c>
      <c r="E3429" s="185"/>
    </row>
    <row r="3430" spans="1:6" x14ac:dyDescent="0.25">
      <c r="A3430" s="81" t="s">
        <v>59</v>
      </c>
      <c r="B3430" s="92"/>
      <c r="C3430" s="92"/>
      <c r="D3430" s="77">
        <v>1907.95</v>
      </c>
      <c r="E3430" s="185"/>
    </row>
    <row r="3431" spans="1:6" x14ac:dyDescent="0.25">
      <c r="A3431" s="81" t="s">
        <v>73</v>
      </c>
      <c r="B3431" s="92"/>
      <c r="C3431" s="92"/>
      <c r="D3431" s="77">
        <v>592.28</v>
      </c>
      <c r="E3431" s="185"/>
    </row>
    <row r="3434" spans="1:6" s="2" customFormat="1" ht="15.75" x14ac:dyDescent="0.25">
      <c r="A3434" s="224" t="s">
        <v>247</v>
      </c>
      <c r="B3434" s="224"/>
      <c r="C3434" s="224"/>
      <c r="D3434" s="224"/>
      <c r="E3434" s="224"/>
    </row>
    <row r="3435" spans="1:6" s="2" customFormat="1" x14ac:dyDescent="0.25">
      <c r="A3435" s="54"/>
      <c r="B3435" s="54"/>
      <c r="C3435" s="54"/>
      <c r="D3435" s="54"/>
      <c r="E3435" s="55"/>
      <c r="F3435"/>
    </row>
    <row r="3436" spans="1:6" s="2" customFormat="1" ht="15.75" x14ac:dyDescent="0.25">
      <c r="A3436" s="225" t="s">
        <v>648</v>
      </c>
      <c r="B3436" s="225"/>
      <c r="C3436" s="225"/>
      <c r="D3436" s="225"/>
      <c r="E3436" s="225"/>
    </row>
    <row r="3437" spans="1:6" s="2" customFormat="1" x14ac:dyDescent="0.25">
      <c r="A3437" s="54"/>
      <c r="B3437" s="54"/>
      <c r="C3437" s="54"/>
      <c r="D3437" s="54"/>
      <c r="E3437" s="55"/>
    </row>
    <row r="3438" spans="1:6" s="2" customFormat="1" ht="15.75" x14ac:dyDescent="0.25">
      <c r="A3438" s="226" t="s">
        <v>647</v>
      </c>
      <c r="B3438" s="226"/>
      <c r="C3438" s="226"/>
      <c r="D3438" s="226"/>
      <c r="E3438" s="226"/>
    </row>
    <row r="3439" spans="1:6" s="2" customFormat="1" x14ac:dyDescent="0.25">
      <c r="A3439" s="54"/>
      <c r="B3439" s="54"/>
      <c r="C3439" s="54"/>
      <c r="D3439" s="54"/>
      <c r="E3439" s="55"/>
    </row>
    <row r="3440" spans="1:6" x14ac:dyDescent="0.25">
      <c r="A3440" s="54"/>
      <c r="B3440" s="54"/>
      <c r="C3440" s="54"/>
      <c r="D3440" s="54"/>
      <c r="E3440" s="55"/>
      <c r="F3440" s="2"/>
    </row>
    <row r="3441" spans="1:6" x14ac:dyDescent="0.25">
      <c r="A3441" s="54"/>
      <c r="B3441" s="54"/>
      <c r="C3441" s="54"/>
      <c r="D3441" s="63" t="s">
        <v>316</v>
      </c>
      <c r="E3441" s="55"/>
      <c r="F3441" s="2"/>
    </row>
    <row r="3442" spans="1:6" s="2" customFormat="1" x14ac:dyDescent="0.25">
      <c r="A3442" s="54"/>
      <c r="B3442" s="54"/>
      <c r="C3442" s="54"/>
      <c r="D3442" s="177" t="s">
        <v>646</v>
      </c>
      <c r="E3442" s="55"/>
    </row>
    <row r="3443" spans="1:6" s="2" customFormat="1" x14ac:dyDescent="0.25">
      <c r="A3443" s="54"/>
      <c r="B3443" s="54"/>
      <c r="C3443" s="54"/>
      <c r="D3443" s="54"/>
      <c r="E3443" s="55"/>
      <c r="F3443"/>
    </row>
    <row r="3444" spans="1:6" s="2" customFormat="1" x14ac:dyDescent="0.25">
      <c r="A3444" s="54"/>
      <c r="B3444" s="54"/>
      <c r="C3444" s="54"/>
      <c r="D3444" s="54"/>
      <c r="E3444" s="55"/>
      <c r="F3444"/>
    </row>
    <row r="3445" spans="1:6" s="2" customFormat="1" ht="15.75" x14ac:dyDescent="0.25">
      <c r="A3445" s="223" t="s">
        <v>660</v>
      </c>
      <c r="B3445" s="223"/>
      <c r="C3445" s="223"/>
      <c r="D3445" s="223"/>
      <c r="E3445" s="223"/>
    </row>
    <row r="3446" spans="1:6" ht="15.75" x14ac:dyDescent="0.25">
      <c r="A3446" s="223" t="s">
        <v>661</v>
      </c>
      <c r="B3446" s="223"/>
      <c r="C3446" s="223"/>
      <c r="D3446" s="223"/>
      <c r="E3446" s="223"/>
      <c r="F3446" s="2"/>
    </row>
    <row r="3447" spans="1:6" ht="15.75" x14ac:dyDescent="0.25">
      <c r="A3447" s="223" t="s">
        <v>662</v>
      </c>
      <c r="B3447" s="223"/>
      <c r="C3447" s="223"/>
      <c r="D3447" s="223"/>
      <c r="E3447" s="223"/>
      <c r="F3447" s="2"/>
    </row>
    <row r="3448" spans="1:6" s="2" customFormat="1" x14ac:dyDescent="0.25">
      <c r="A3448" s="54"/>
      <c r="B3448" s="54"/>
      <c r="C3448" s="54"/>
      <c r="D3448" s="54"/>
      <c r="E3448" s="55"/>
    </row>
  </sheetData>
  <mergeCells count="6">
    <mergeCell ref="A3447:E3447"/>
    <mergeCell ref="A3434:E3434"/>
    <mergeCell ref="A3436:E3436"/>
    <mergeCell ref="A3438:E3438"/>
    <mergeCell ref="A3445:E3445"/>
    <mergeCell ref="A3446:E3446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8" firstPageNumber="15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12</vt:i4>
      </vt:variant>
    </vt:vector>
  </HeadingPairs>
  <TitlesOfParts>
    <vt:vector size="20" baseType="lpstr">
      <vt:lpstr>Sažetak</vt:lpstr>
      <vt:lpstr>P i R -Tablica 1.</vt:lpstr>
      <vt:lpstr>P i R -Tablica 2.</vt:lpstr>
      <vt:lpstr>R -Tablica 3.</vt:lpstr>
      <vt:lpstr>Rač fin-Tablica 4.</vt:lpstr>
      <vt:lpstr>Rač fin-izvori</vt:lpstr>
      <vt:lpstr>Posebni dio-org.kl.</vt:lpstr>
      <vt:lpstr>Posebni dio-progr.</vt:lpstr>
      <vt:lpstr>'P i R -Tablica 1.'!Ispis_naslova</vt:lpstr>
      <vt:lpstr>'P i R -Tablica 2.'!Ispis_naslova</vt:lpstr>
      <vt:lpstr>'Posebni dio-org.kl.'!Ispis_naslova</vt:lpstr>
      <vt:lpstr>'Posebni dio-progr.'!Ispis_naslova</vt:lpstr>
      <vt:lpstr>'R -Tablica 3.'!Ispis_naslova</vt:lpstr>
      <vt:lpstr>'P i R -Tablica 1.'!Podrucje_ispisa</vt:lpstr>
      <vt:lpstr>'P i R -Tablica 2.'!Podrucje_ispisa</vt:lpstr>
      <vt:lpstr>'Posebni dio-org.kl.'!Podrucje_ispisa</vt:lpstr>
      <vt:lpstr>'Posebni dio-progr.'!Podrucje_ispisa</vt:lpstr>
      <vt:lpstr>'R -Tablica 3.'!Podrucje_ispisa</vt:lpstr>
      <vt:lpstr>'Rač fin-izvori'!Podrucje_ispisa</vt:lpstr>
      <vt:lpstr>Sažetak!Podrucje_ispisa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Tina Prašnički</dc:creator>
  <cp:lastModifiedBy>Tina Prašnički</cp:lastModifiedBy>
  <cp:lastPrinted>2026-04-03T06:32:54Z</cp:lastPrinted>
  <dcterms:created xsi:type="dcterms:W3CDTF">2018-03-15T13:07:00Z</dcterms:created>
  <dcterms:modified xsi:type="dcterms:W3CDTF">2026-05-27T07:48:55Z</dcterms:modified>
</cp:coreProperties>
</file>